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ební část" sheetId="2" r:id="rId2"/>
    <sheet name="02 - Elektroinstalace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Stavební část'!$C$135:$K$634</definedName>
    <definedName name="_xlnm.Print_Area" localSheetId="1">'01 - Stavební část'!$C$4:$J$76,'01 - Stavební část'!$C$82:$J$117,'01 - Stavební část'!$C$123:$K$634</definedName>
    <definedName name="_xlnm.Print_Titles" localSheetId="1">'01 - Stavební část'!$135:$135</definedName>
    <definedName name="_xlnm._FilterDatabase" localSheetId="2" hidden="1">'02 - Elektroinstalace'!$C$131:$K$301</definedName>
    <definedName name="_xlnm.Print_Area" localSheetId="2">'02 - Elektroinstalace'!$C$4:$J$76,'02 - Elektroinstalace'!$C$82:$J$113,'02 - Elektroinstalace'!$C$119:$K$301</definedName>
    <definedName name="_xlnm.Print_Titles" localSheetId="2">'02 - Elektroinstalace'!$131:$131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300"/>
  <c r="BH300"/>
  <c r="BG300"/>
  <c r="BE300"/>
  <c r="T300"/>
  <c r="T299"/>
  <c r="R300"/>
  <c r="R299"/>
  <c r="P300"/>
  <c r="P299"/>
  <c r="BI297"/>
  <c r="BH297"/>
  <c r="BG297"/>
  <c r="BE297"/>
  <c r="T297"/>
  <c r="T296"/>
  <c r="R297"/>
  <c r="R296"/>
  <c r="P297"/>
  <c r="P296"/>
  <c r="BI294"/>
  <c r="BH294"/>
  <c r="BG294"/>
  <c r="BE294"/>
  <c r="T294"/>
  <c r="T293"/>
  <c r="T292"/>
  <c r="R294"/>
  <c r="R293"/>
  <c r="R292"/>
  <c r="P294"/>
  <c r="P293"/>
  <c r="P292"/>
  <c r="BI290"/>
  <c r="BH290"/>
  <c r="BG290"/>
  <c r="BE290"/>
  <c r="T290"/>
  <c r="R290"/>
  <c r="P290"/>
  <c r="BI288"/>
  <c r="BH288"/>
  <c r="BG288"/>
  <c r="BE288"/>
  <c r="T288"/>
  <c r="R288"/>
  <c r="P288"/>
  <c r="BI287"/>
  <c r="BH287"/>
  <c r="BG287"/>
  <c r="BE287"/>
  <c r="T287"/>
  <c r="R287"/>
  <c r="P287"/>
  <c r="BI284"/>
  <c r="BH284"/>
  <c r="BG284"/>
  <c r="BE284"/>
  <c r="T284"/>
  <c r="R284"/>
  <c r="P284"/>
  <c r="BI281"/>
  <c r="BH281"/>
  <c r="BG281"/>
  <c r="BE281"/>
  <c r="T281"/>
  <c r="R281"/>
  <c r="P281"/>
  <c r="BI279"/>
  <c r="BH279"/>
  <c r="BG279"/>
  <c r="BE279"/>
  <c r="T279"/>
  <c r="R279"/>
  <c r="P279"/>
  <c r="BI277"/>
  <c r="BH277"/>
  <c r="BG277"/>
  <c r="BE277"/>
  <c r="T277"/>
  <c r="R277"/>
  <c r="P277"/>
  <c r="BI276"/>
  <c r="BH276"/>
  <c r="BG276"/>
  <c r="BE276"/>
  <c r="T276"/>
  <c r="R276"/>
  <c r="P276"/>
  <c r="BI274"/>
  <c r="BH274"/>
  <c r="BG274"/>
  <c r="BE274"/>
  <c r="T274"/>
  <c r="R274"/>
  <c r="P274"/>
  <c r="BI273"/>
  <c r="BH273"/>
  <c r="BG273"/>
  <c r="BE273"/>
  <c r="T273"/>
  <c r="R273"/>
  <c r="P273"/>
  <c r="BI271"/>
  <c r="BH271"/>
  <c r="BG271"/>
  <c r="BE271"/>
  <c r="T271"/>
  <c r="R271"/>
  <c r="P271"/>
  <c r="BI269"/>
  <c r="BH269"/>
  <c r="BG269"/>
  <c r="BE269"/>
  <c r="T269"/>
  <c r="R269"/>
  <c r="P269"/>
  <c r="BI267"/>
  <c r="BH267"/>
  <c r="BG267"/>
  <c r="BE267"/>
  <c r="T267"/>
  <c r="R267"/>
  <c r="P267"/>
  <c r="BI265"/>
  <c r="BH265"/>
  <c r="BG265"/>
  <c r="BE265"/>
  <c r="T265"/>
  <c r="R265"/>
  <c r="P265"/>
  <c r="BI263"/>
  <c r="BH263"/>
  <c r="BG263"/>
  <c r="BE263"/>
  <c r="T263"/>
  <c r="R263"/>
  <c r="P263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0"/>
  <c r="BH250"/>
  <c r="BG250"/>
  <c r="BE250"/>
  <c r="T250"/>
  <c r="R250"/>
  <c r="P250"/>
  <c r="BI248"/>
  <c r="BH248"/>
  <c r="BG248"/>
  <c r="BE248"/>
  <c r="T248"/>
  <c r="R248"/>
  <c r="P248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1"/>
  <c r="BH241"/>
  <c r="BG241"/>
  <c r="BE241"/>
  <c r="T241"/>
  <c r="R241"/>
  <c r="P241"/>
  <c r="BI239"/>
  <c r="BH239"/>
  <c r="BG239"/>
  <c r="BE239"/>
  <c r="T239"/>
  <c r="R239"/>
  <c r="P239"/>
  <c r="BI238"/>
  <c r="BH238"/>
  <c r="BG238"/>
  <c r="BE238"/>
  <c r="T238"/>
  <c r="R238"/>
  <c r="P238"/>
  <c r="BI236"/>
  <c r="BH236"/>
  <c r="BG236"/>
  <c r="BE236"/>
  <c r="T236"/>
  <c r="R236"/>
  <c r="P236"/>
  <c r="BI235"/>
  <c r="BH235"/>
  <c r="BG235"/>
  <c r="BE235"/>
  <c r="T235"/>
  <c r="R235"/>
  <c r="P235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7"/>
  <c r="BH227"/>
  <c r="BG227"/>
  <c r="BE227"/>
  <c r="T227"/>
  <c r="R227"/>
  <c r="P227"/>
  <c r="BI223"/>
  <c r="BH223"/>
  <c r="BG223"/>
  <c r="BE223"/>
  <c r="T223"/>
  <c r="T222"/>
  <c r="R223"/>
  <c r="R222"/>
  <c r="P223"/>
  <c r="P222"/>
  <c r="BI221"/>
  <c r="BH221"/>
  <c r="BG221"/>
  <c r="BE221"/>
  <c r="T221"/>
  <c r="R221"/>
  <c r="P221"/>
  <c r="BI219"/>
  <c r="BH219"/>
  <c r="BG219"/>
  <c r="BE219"/>
  <c r="T219"/>
  <c r="R219"/>
  <c r="P219"/>
  <c r="BI217"/>
  <c r="BH217"/>
  <c r="BG217"/>
  <c r="BE217"/>
  <c r="T217"/>
  <c r="R217"/>
  <c r="P217"/>
  <c r="BI215"/>
  <c r="BH215"/>
  <c r="BG215"/>
  <c r="BE215"/>
  <c r="T215"/>
  <c r="R215"/>
  <c r="P215"/>
  <c r="BI213"/>
  <c r="BH213"/>
  <c r="BG213"/>
  <c r="BE213"/>
  <c r="T213"/>
  <c r="R213"/>
  <c r="P213"/>
  <c r="BI211"/>
  <c r="BH211"/>
  <c r="BG211"/>
  <c r="BE211"/>
  <c r="T211"/>
  <c r="R211"/>
  <c r="P211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R203"/>
  <c r="P203"/>
  <c r="BI202"/>
  <c r="BH202"/>
  <c r="BG202"/>
  <c r="BE202"/>
  <c r="T202"/>
  <c r="R202"/>
  <c r="P202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4"/>
  <c r="BH194"/>
  <c r="BG194"/>
  <c r="BE194"/>
  <c r="T194"/>
  <c r="R194"/>
  <c r="P194"/>
  <c r="BI193"/>
  <c r="BH193"/>
  <c r="BG193"/>
  <c r="BE193"/>
  <c r="T193"/>
  <c r="R193"/>
  <c r="P193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R188"/>
  <c r="P188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7"/>
  <c r="BH137"/>
  <c r="BG137"/>
  <c r="BE137"/>
  <c r="T137"/>
  <c r="R137"/>
  <c r="P137"/>
  <c r="BI135"/>
  <c r="BH135"/>
  <c r="BG135"/>
  <c r="BE135"/>
  <c r="T135"/>
  <c r="R135"/>
  <c r="P135"/>
  <c r="J129"/>
  <c r="J128"/>
  <c r="F128"/>
  <c r="F126"/>
  <c r="E124"/>
  <c r="J92"/>
  <c r="J91"/>
  <c r="F91"/>
  <c r="F89"/>
  <c r="E87"/>
  <c r="J18"/>
  <c r="E18"/>
  <c r="F129"/>
  <c r="J17"/>
  <c r="J12"/>
  <c r="J126"/>
  <c r="E7"/>
  <c r="E85"/>
  <c i="2" r="J37"/>
  <c r="J36"/>
  <c i="1" r="AY95"/>
  <c i="2" r="J35"/>
  <c i="1" r="AX95"/>
  <c i="2" r="BI624"/>
  <c r="BH624"/>
  <c r="BG624"/>
  <c r="BE624"/>
  <c r="T624"/>
  <c r="R624"/>
  <c r="P624"/>
  <c r="BI612"/>
  <c r="BH612"/>
  <c r="BG612"/>
  <c r="BE612"/>
  <c r="T612"/>
  <c r="R612"/>
  <c r="P612"/>
  <c r="BI610"/>
  <c r="BH610"/>
  <c r="BG610"/>
  <c r="BE610"/>
  <c r="T610"/>
  <c r="R610"/>
  <c r="P610"/>
  <c r="BI607"/>
  <c r="BH607"/>
  <c r="BG607"/>
  <c r="BE607"/>
  <c r="T607"/>
  <c r="R607"/>
  <c r="P607"/>
  <c r="BI605"/>
  <c r="BH605"/>
  <c r="BG605"/>
  <c r="BE605"/>
  <c r="T605"/>
  <c r="R605"/>
  <c r="P605"/>
  <c r="BI599"/>
  <c r="BH599"/>
  <c r="BG599"/>
  <c r="BE599"/>
  <c r="T599"/>
  <c r="R599"/>
  <c r="P599"/>
  <c r="BI587"/>
  <c r="BH587"/>
  <c r="BG587"/>
  <c r="BE587"/>
  <c r="T587"/>
  <c r="R587"/>
  <c r="P587"/>
  <c r="BI584"/>
  <c r="BH584"/>
  <c r="BG584"/>
  <c r="BE584"/>
  <c r="T584"/>
  <c r="R584"/>
  <c r="P584"/>
  <c r="BI582"/>
  <c r="BH582"/>
  <c r="BG582"/>
  <c r="BE582"/>
  <c r="T582"/>
  <c r="R582"/>
  <c r="P582"/>
  <c r="BI579"/>
  <c r="BH579"/>
  <c r="BG579"/>
  <c r="BE579"/>
  <c r="T579"/>
  <c r="R579"/>
  <c r="P579"/>
  <c r="BI576"/>
  <c r="BH576"/>
  <c r="BG576"/>
  <c r="BE576"/>
  <c r="T576"/>
  <c r="R576"/>
  <c r="P576"/>
  <c r="BI573"/>
  <c r="BH573"/>
  <c r="BG573"/>
  <c r="BE573"/>
  <c r="T573"/>
  <c r="R573"/>
  <c r="P573"/>
  <c r="BI571"/>
  <c r="BH571"/>
  <c r="BG571"/>
  <c r="BE571"/>
  <c r="T571"/>
  <c r="R571"/>
  <c r="P571"/>
  <c r="BI566"/>
  <c r="BH566"/>
  <c r="BG566"/>
  <c r="BE566"/>
  <c r="T566"/>
  <c r="R566"/>
  <c r="P566"/>
  <c r="BI565"/>
  <c r="BH565"/>
  <c r="BG565"/>
  <c r="BE565"/>
  <c r="T565"/>
  <c r="R565"/>
  <c r="P565"/>
  <c r="BI563"/>
  <c r="BH563"/>
  <c r="BG563"/>
  <c r="BE563"/>
  <c r="T563"/>
  <c r="R563"/>
  <c r="P563"/>
  <c r="BI561"/>
  <c r="BH561"/>
  <c r="BG561"/>
  <c r="BE561"/>
  <c r="T561"/>
  <c r="R561"/>
  <c r="P561"/>
  <c r="BI556"/>
  <c r="BH556"/>
  <c r="BG556"/>
  <c r="BE556"/>
  <c r="T556"/>
  <c r="R556"/>
  <c r="P556"/>
  <c r="BI554"/>
  <c r="BH554"/>
  <c r="BG554"/>
  <c r="BE554"/>
  <c r="T554"/>
  <c r="R554"/>
  <c r="P554"/>
  <c r="BI552"/>
  <c r="BH552"/>
  <c r="BG552"/>
  <c r="BE552"/>
  <c r="T552"/>
  <c r="R552"/>
  <c r="P552"/>
  <c r="BI549"/>
  <c r="BH549"/>
  <c r="BG549"/>
  <c r="BE549"/>
  <c r="T549"/>
  <c r="R549"/>
  <c r="P549"/>
  <c r="BI547"/>
  <c r="BH547"/>
  <c r="BG547"/>
  <c r="BE547"/>
  <c r="T547"/>
  <c r="R547"/>
  <c r="P547"/>
  <c r="BI544"/>
  <c r="BH544"/>
  <c r="BG544"/>
  <c r="BE544"/>
  <c r="T544"/>
  <c r="R544"/>
  <c r="P544"/>
  <c r="BI539"/>
  <c r="BH539"/>
  <c r="BG539"/>
  <c r="BE539"/>
  <c r="T539"/>
  <c r="R539"/>
  <c r="P539"/>
  <c r="BI536"/>
  <c r="BH536"/>
  <c r="BG536"/>
  <c r="BE536"/>
  <c r="T536"/>
  <c r="R536"/>
  <c r="P536"/>
  <c r="BI531"/>
  <c r="BH531"/>
  <c r="BG531"/>
  <c r="BE531"/>
  <c r="T531"/>
  <c r="R531"/>
  <c r="P531"/>
  <c r="BI526"/>
  <c r="BH526"/>
  <c r="BG526"/>
  <c r="BE526"/>
  <c r="T526"/>
  <c r="R526"/>
  <c r="P526"/>
  <c r="BI523"/>
  <c r="BH523"/>
  <c r="BG523"/>
  <c r="BE523"/>
  <c r="T523"/>
  <c r="R523"/>
  <c r="P523"/>
  <c r="BI521"/>
  <c r="BH521"/>
  <c r="BG521"/>
  <c r="BE521"/>
  <c r="T521"/>
  <c r="R521"/>
  <c r="P521"/>
  <c r="BI518"/>
  <c r="BH518"/>
  <c r="BG518"/>
  <c r="BE518"/>
  <c r="T518"/>
  <c r="R518"/>
  <c r="P518"/>
  <c r="BI516"/>
  <c r="BH516"/>
  <c r="BG516"/>
  <c r="BE516"/>
  <c r="T516"/>
  <c r="R516"/>
  <c r="P516"/>
  <c r="BI514"/>
  <c r="BH514"/>
  <c r="BG514"/>
  <c r="BE514"/>
  <c r="T514"/>
  <c r="R514"/>
  <c r="P514"/>
  <c r="BI512"/>
  <c r="BH512"/>
  <c r="BG512"/>
  <c r="BE512"/>
  <c r="T512"/>
  <c r="R512"/>
  <c r="P512"/>
  <c r="BI510"/>
  <c r="BH510"/>
  <c r="BG510"/>
  <c r="BE510"/>
  <c r="T510"/>
  <c r="R510"/>
  <c r="P510"/>
  <c r="BI508"/>
  <c r="BH508"/>
  <c r="BG508"/>
  <c r="BE508"/>
  <c r="T508"/>
  <c r="R508"/>
  <c r="P508"/>
  <c r="BI505"/>
  <c r="BH505"/>
  <c r="BG505"/>
  <c r="BE505"/>
  <c r="T505"/>
  <c r="R505"/>
  <c r="P505"/>
  <c r="BI502"/>
  <c r="BH502"/>
  <c r="BG502"/>
  <c r="BE502"/>
  <c r="T502"/>
  <c r="R502"/>
  <c r="P502"/>
  <c r="BI500"/>
  <c r="BH500"/>
  <c r="BG500"/>
  <c r="BE500"/>
  <c r="T500"/>
  <c r="R500"/>
  <c r="P500"/>
  <c r="BI497"/>
  <c r="BH497"/>
  <c r="BG497"/>
  <c r="BE497"/>
  <c r="T497"/>
  <c r="R497"/>
  <c r="P497"/>
  <c r="BI494"/>
  <c r="BH494"/>
  <c r="BG494"/>
  <c r="BE494"/>
  <c r="T494"/>
  <c r="R494"/>
  <c r="P494"/>
  <c r="BI491"/>
  <c r="BH491"/>
  <c r="BG491"/>
  <c r="BE491"/>
  <c r="T491"/>
  <c r="R491"/>
  <c r="P491"/>
  <c r="BI488"/>
  <c r="BH488"/>
  <c r="BG488"/>
  <c r="BE488"/>
  <c r="T488"/>
  <c r="R488"/>
  <c r="P488"/>
  <c r="BI485"/>
  <c r="BH485"/>
  <c r="BG485"/>
  <c r="BE485"/>
  <c r="T485"/>
  <c r="R485"/>
  <c r="P485"/>
  <c r="BI482"/>
  <c r="BH482"/>
  <c r="BG482"/>
  <c r="BE482"/>
  <c r="T482"/>
  <c r="R482"/>
  <c r="P482"/>
  <c r="BI480"/>
  <c r="BH480"/>
  <c r="BG480"/>
  <c r="BE480"/>
  <c r="T480"/>
  <c r="R480"/>
  <c r="P480"/>
  <c r="BI475"/>
  <c r="BH475"/>
  <c r="BG475"/>
  <c r="BE475"/>
  <c r="T475"/>
  <c r="R475"/>
  <c r="P475"/>
  <c r="BI470"/>
  <c r="BH470"/>
  <c r="BG470"/>
  <c r="BE470"/>
  <c r="T470"/>
  <c r="R470"/>
  <c r="P470"/>
  <c r="BI465"/>
  <c r="BH465"/>
  <c r="BG465"/>
  <c r="BE465"/>
  <c r="T465"/>
  <c r="R465"/>
  <c r="P465"/>
  <c r="BI462"/>
  <c r="BH462"/>
  <c r="BG462"/>
  <c r="BE462"/>
  <c r="T462"/>
  <c r="R462"/>
  <c r="P462"/>
  <c r="BI460"/>
  <c r="BH460"/>
  <c r="BG460"/>
  <c r="BE460"/>
  <c r="T460"/>
  <c r="R460"/>
  <c r="P460"/>
  <c r="BI455"/>
  <c r="BH455"/>
  <c r="BG455"/>
  <c r="BE455"/>
  <c r="T455"/>
  <c r="R455"/>
  <c r="P455"/>
  <c r="BI450"/>
  <c r="BH450"/>
  <c r="BG450"/>
  <c r="BE450"/>
  <c r="T450"/>
  <c r="R450"/>
  <c r="P450"/>
  <c r="BI448"/>
  <c r="BH448"/>
  <c r="BG448"/>
  <c r="BE448"/>
  <c r="T448"/>
  <c r="R448"/>
  <c r="P448"/>
  <c r="BI445"/>
  <c r="BH445"/>
  <c r="BG445"/>
  <c r="BE445"/>
  <c r="T445"/>
  <c r="R445"/>
  <c r="P445"/>
  <c r="BI442"/>
  <c r="BH442"/>
  <c r="BG442"/>
  <c r="BE442"/>
  <c r="T442"/>
  <c r="R442"/>
  <c r="P442"/>
  <c r="BI437"/>
  <c r="BH437"/>
  <c r="BG437"/>
  <c r="BE437"/>
  <c r="T437"/>
  <c r="R437"/>
  <c r="P437"/>
  <c r="BI431"/>
  <c r="BH431"/>
  <c r="BG431"/>
  <c r="BE431"/>
  <c r="T431"/>
  <c r="R431"/>
  <c r="P431"/>
  <c r="BI426"/>
  <c r="BH426"/>
  <c r="BG426"/>
  <c r="BE426"/>
  <c r="T426"/>
  <c r="R426"/>
  <c r="P426"/>
  <c r="BI424"/>
  <c r="BH424"/>
  <c r="BG424"/>
  <c r="BE424"/>
  <c r="T424"/>
  <c r="R424"/>
  <c r="P424"/>
  <c r="BI422"/>
  <c r="BH422"/>
  <c r="BG422"/>
  <c r="BE422"/>
  <c r="T422"/>
  <c r="R422"/>
  <c r="P422"/>
  <c r="BI417"/>
  <c r="BH417"/>
  <c r="BG417"/>
  <c r="BE417"/>
  <c r="T417"/>
  <c r="R417"/>
  <c r="P417"/>
  <c r="BI415"/>
  <c r="BH415"/>
  <c r="BG415"/>
  <c r="BE415"/>
  <c r="T415"/>
  <c r="R415"/>
  <c r="P415"/>
  <c r="BI413"/>
  <c r="BH413"/>
  <c r="BG413"/>
  <c r="BE413"/>
  <c r="T413"/>
  <c r="R413"/>
  <c r="P413"/>
  <c r="BI412"/>
  <c r="BH412"/>
  <c r="BG412"/>
  <c r="BE412"/>
  <c r="T412"/>
  <c r="R412"/>
  <c r="P412"/>
  <c r="BI410"/>
  <c r="BH410"/>
  <c r="BG410"/>
  <c r="BE410"/>
  <c r="T410"/>
  <c r="R410"/>
  <c r="P410"/>
  <c r="BI409"/>
  <c r="BH409"/>
  <c r="BG409"/>
  <c r="BE409"/>
  <c r="T409"/>
  <c r="R409"/>
  <c r="P409"/>
  <c r="BI408"/>
  <c r="BH408"/>
  <c r="BG408"/>
  <c r="BE408"/>
  <c r="T408"/>
  <c r="R408"/>
  <c r="P408"/>
  <c r="BI406"/>
  <c r="BH406"/>
  <c r="BG406"/>
  <c r="BE406"/>
  <c r="T406"/>
  <c r="R406"/>
  <c r="P406"/>
  <c r="BI404"/>
  <c r="BH404"/>
  <c r="BG404"/>
  <c r="BE404"/>
  <c r="T404"/>
  <c r="R404"/>
  <c r="P404"/>
  <c r="BI401"/>
  <c r="BH401"/>
  <c r="BG401"/>
  <c r="BE401"/>
  <c r="T401"/>
  <c r="R401"/>
  <c r="P401"/>
  <c r="BI399"/>
  <c r="BH399"/>
  <c r="BG399"/>
  <c r="BE399"/>
  <c r="T399"/>
  <c r="R399"/>
  <c r="P399"/>
  <c r="BI397"/>
  <c r="BH397"/>
  <c r="BG397"/>
  <c r="BE397"/>
  <c r="T397"/>
  <c r="R397"/>
  <c r="P397"/>
  <c r="BI394"/>
  <c r="BH394"/>
  <c r="BG394"/>
  <c r="BE394"/>
  <c r="T394"/>
  <c r="R394"/>
  <c r="P394"/>
  <c r="BI393"/>
  <c r="BH393"/>
  <c r="BG393"/>
  <c r="BE393"/>
  <c r="T393"/>
  <c r="R393"/>
  <c r="P393"/>
  <c r="BI391"/>
  <c r="BH391"/>
  <c r="BG391"/>
  <c r="BE391"/>
  <c r="T391"/>
  <c r="R391"/>
  <c r="P391"/>
  <c r="BI390"/>
  <c r="BH390"/>
  <c r="BG390"/>
  <c r="BE390"/>
  <c r="T390"/>
  <c r="R390"/>
  <c r="P390"/>
  <c r="BI389"/>
  <c r="BH389"/>
  <c r="BG389"/>
  <c r="BE389"/>
  <c r="T389"/>
  <c r="R389"/>
  <c r="P389"/>
  <c r="BI387"/>
  <c r="BH387"/>
  <c r="BG387"/>
  <c r="BE387"/>
  <c r="T387"/>
  <c r="R387"/>
  <c r="P387"/>
  <c r="BI386"/>
  <c r="BH386"/>
  <c r="BG386"/>
  <c r="BE386"/>
  <c r="T386"/>
  <c r="R386"/>
  <c r="P386"/>
  <c r="BI384"/>
  <c r="BH384"/>
  <c r="BG384"/>
  <c r="BE384"/>
  <c r="T384"/>
  <c r="R384"/>
  <c r="P384"/>
  <c r="BI383"/>
  <c r="BH383"/>
  <c r="BG383"/>
  <c r="BE383"/>
  <c r="T383"/>
  <c r="R383"/>
  <c r="P383"/>
  <c r="BI381"/>
  <c r="BH381"/>
  <c r="BG381"/>
  <c r="BE381"/>
  <c r="T381"/>
  <c r="R381"/>
  <c r="P381"/>
  <c r="BI380"/>
  <c r="BH380"/>
  <c r="BG380"/>
  <c r="BE380"/>
  <c r="T380"/>
  <c r="R380"/>
  <c r="P380"/>
  <c r="BI379"/>
  <c r="BH379"/>
  <c r="BG379"/>
  <c r="BE379"/>
  <c r="T379"/>
  <c r="R379"/>
  <c r="P379"/>
  <c r="BI377"/>
  <c r="BH377"/>
  <c r="BG377"/>
  <c r="BE377"/>
  <c r="T377"/>
  <c r="R377"/>
  <c r="P377"/>
  <c r="BI375"/>
  <c r="BH375"/>
  <c r="BG375"/>
  <c r="BE375"/>
  <c r="T375"/>
  <c r="R375"/>
  <c r="P375"/>
  <c r="BI373"/>
  <c r="BH373"/>
  <c r="BG373"/>
  <c r="BE373"/>
  <c r="T373"/>
  <c r="R373"/>
  <c r="P373"/>
  <c r="BI370"/>
  <c r="BH370"/>
  <c r="BG370"/>
  <c r="BE370"/>
  <c r="T370"/>
  <c r="T369"/>
  <c r="R370"/>
  <c r="R369"/>
  <c r="P370"/>
  <c r="P369"/>
  <c r="BI367"/>
  <c r="BH367"/>
  <c r="BG367"/>
  <c r="BE367"/>
  <c r="T367"/>
  <c r="R367"/>
  <c r="P367"/>
  <c r="BI364"/>
  <c r="BH364"/>
  <c r="BG364"/>
  <c r="BE364"/>
  <c r="T364"/>
  <c r="R364"/>
  <c r="P364"/>
  <c r="BI362"/>
  <c r="BH362"/>
  <c r="BG362"/>
  <c r="BE362"/>
  <c r="T362"/>
  <c r="R362"/>
  <c r="P362"/>
  <c r="BI360"/>
  <c r="BH360"/>
  <c r="BG360"/>
  <c r="BE360"/>
  <c r="T360"/>
  <c r="R360"/>
  <c r="P360"/>
  <c r="BI356"/>
  <c r="BH356"/>
  <c r="BG356"/>
  <c r="BE356"/>
  <c r="T356"/>
  <c r="R356"/>
  <c r="P356"/>
  <c r="BI352"/>
  <c r="BH352"/>
  <c r="BG352"/>
  <c r="BE352"/>
  <c r="T352"/>
  <c r="R352"/>
  <c r="P352"/>
  <c r="BI350"/>
  <c r="BH350"/>
  <c r="BG350"/>
  <c r="BE350"/>
  <c r="T350"/>
  <c r="R350"/>
  <c r="P350"/>
  <c r="BI348"/>
  <c r="BH348"/>
  <c r="BG348"/>
  <c r="BE348"/>
  <c r="T348"/>
  <c r="R348"/>
  <c r="P348"/>
  <c r="BI346"/>
  <c r="BH346"/>
  <c r="BG346"/>
  <c r="BE346"/>
  <c r="T346"/>
  <c r="R346"/>
  <c r="P346"/>
  <c r="BI343"/>
  <c r="BH343"/>
  <c r="BG343"/>
  <c r="BE343"/>
  <c r="T343"/>
  <c r="R343"/>
  <c r="P343"/>
  <c r="BI341"/>
  <c r="BH341"/>
  <c r="BG341"/>
  <c r="BE341"/>
  <c r="T341"/>
  <c r="R341"/>
  <c r="P341"/>
  <c r="BI339"/>
  <c r="BH339"/>
  <c r="BG339"/>
  <c r="BE339"/>
  <c r="T339"/>
  <c r="R339"/>
  <c r="P339"/>
  <c r="BI337"/>
  <c r="BH337"/>
  <c r="BG337"/>
  <c r="BE337"/>
  <c r="T337"/>
  <c r="R337"/>
  <c r="P337"/>
  <c r="BI335"/>
  <c r="BH335"/>
  <c r="BG335"/>
  <c r="BE335"/>
  <c r="T335"/>
  <c r="R335"/>
  <c r="P335"/>
  <c r="BI333"/>
  <c r="BH333"/>
  <c r="BG333"/>
  <c r="BE333"/>
  <c r="T333"/>
  <c r="R333"/>
  <c r="P333"/>
  <c r="BI330"/>
  <c r="BH330"/>
  <c r="BG330"/>
  <c r="BE330"/>
  <c r="T330"/>
  <c r="R330"/>
  <c r="P330"/>
  <c r="BI328"/>
  <c r="BH328"/>
  <c r="BG328"/>
  <c r="BE328"/>
  <c r="T328"/>
  <c r="R328"/>
  <c r="P328"/>
  <c r="BI325"/>
  <c r="BH325"/>
  <c r="BG325"/>
  <c r="BE325"/>
  <c r="T325"/>
  <c r="R325"/>
  <c r="P325"/>
  <c r="BI323"/>
  <c r="BH323"/>
  <c r="BG323"/>
  <c r="BE323"/>
  <c r="T323"/>
  <c r="R323"/>
  <c r="P323"/>
  <c r="BI320"/>
  <c r="BH320"/>
  <c r="BG320"/>
  <c r="BE320"/>
  <c r="T320"/>
  <c r="R320"/>
  <c r="P320"/>
  <c r="BI319"/>
  <c r="BH319"/>
  <c r="BG319"/>
  <c r="BE319"/>
  <c r="T319"/>
  <c r="R319"/>
  <c r="P319"/>
  <c r="BI317"/>
  <c r="BH317"/>
  <c r="BG317"/>
  <c r="BE317"/>
  <c r="T317"/>
  <c r="R317"/>
  <c r="P317"/>
  <c r="BI316"/>
  <c r="BH316"/>
  <c r="BG316"/>
  <c r="BE316"/>
  <c r="T316"/>
  <c r="R316"/>
  <c r="P316"/>
  <c r="BI314"/>
  <c r="BH314"/>
  <c r="BG314"/>
  <c r="BE314"/>
  <c r="T314"/>
  <c r="R314"/>
  <c r="P314"/>
  <c r="BI311"/>
  <c r="BH311"/>
  <c r="BG311"/>
  <c r="BE311"/>
  <c r="T311"/>
  <c r="R311"/>
  <c r="P311"/>
  <c r="BI309"/>
  <c r="BH309"/>
  <c r="BG309"/>
  <c r="BE309"/>
  <c r="T309"/>
  <c r="R309"/>
  <c r="P309"/>
  <c r="BI307"/>
  <c r="BH307"/>
  <c r="BG307"/>
  <c r="BE307"/>
  <c r="T307"/>
  <c r="R307"/>
  <c r="P307"/>
  <c r="BI304"/>
  <c r="BH304"/>
  <c r="BG304"/>
  <c r="BE304"/>
  <c r="T304"/>
  <c r="R304"/>
  <c r="P304"/>
  <c r="BI302"/>
  <c r="BH302"/>
  <c r="BG302"/>
  <c r="BE302"/>
  <c r="T302"/>
  <c r="R302"/>
  <c r="P302"/>
  <c r="BI300"/>
  <c r="BH300"/>
  <c r="BG300"/>
  <c r="BE300"/>
  <c r="T300"/>
  <c r="R300"/>
  <c r="P300"/>
  <c r="BI297"/>
  <c r="BH297"/>
  <c r="BG297"/>
  <c r="BE297"/>
  <c r="T297"/>
  <c r="R297"/>
  <c r="P297"/>
  <c r="BI295"/>
  <c r="BH295"/>
  <c r="BG295"/>
  <c r="BE295"/>
  <c r="T295"/>
  <c r="R295"/>
  <c r="P295"/>
  <c r="BI293"/>
  <c r="BH293"/>
  <c r="BG293"/>
  <c r="BE293"/>
  <c r="T293"/>
  <c r="R293"/>
  <c r="P293"/>
  <c r="BI290"/>
  <c r="BH290"/>
  <c r="BG290"/>
  <c r="BE290"/>
  <c r="T290"/>
  <c r="R290"/>
  <c r="P290"/>
  <c r="BI287"/>
  <c r="BH287"/>
  <c r="BG287"/>
  <c r="BE287"/>
  <c r="T287"/>
  <c r="R287"/>
  <c r="P287"/>
  <c r="BI284"/>
  <c r="BH284"/>
  <c r="BG284"/>
  <c r="BE284"/>
  <c r="T284"/>
  <c r="R284"/>
  <c r="P284"/>
  <c r="BI280"/>
  <c r="BH280"/>
  <c r="BG280"/>
  <c r="BE280"/>
  <c r="T280"/>
  <c r="R280"/>
  <c r="P280"/>
  <c r="BI278"/>
  <c r="BH278"/>
  <c r="BG278"/>
  <c r="BE278"/>
  <c r="T278"/>
  <c r="R278"/>
  <c r="P278"/>
  <c r="BI275"/>
  <c r="BH275"/>
  <c r="BG275"/>
  <c r="BE275"/>
  <c r="T275"/>
  <c r="R275"/>
  <c r="P275"/>
  <c r="BI272"/>
  <c r="BH272"/>
  <c r="BG272"/>
  <c r="BE272"/>
  <c r="T272"/>
  <c r="R272"/>
  <c r="P272"/>
  <c r="BI270"/>
  <c r="BH270"/>
  <c r="BG270"/>
  <c r="BE270"/>
  <c r="T270"/>
  <c r="R270"/>
  <c r="P270"/>
  <c r="BI268"/>
  <c r="BH268"/>
  <c r="BG268"/>
  <c r="BE268"/>
  <c r="T268"/>
  <c r="R268"/>
  <c r="P268"/>
  <c r="BI266"/>
  <c r="BH266"/>
  <c r="BG266"/>
  <c r="BE266"/>
  <c r="T266"/>
  <c r="R266"/>
  <c r="P266"/>
  <c r="BI259"/>
  <c r="BH259"/>
  <c r="BG259"/>
  <c r="BE259"/>
  <c r="T259"/>
  <c r="R259"/>
  <c r="P259"/>
  <c r="BI253"/>
  <c r="BH253"/>
  <c r="BG253"/>
  <c r="BE253"/>
  <c r="T253"/>
  <c r="R253"/>
  <c r="P253"/>
  <c r="BI248"/>
  <c r="BH248"/>
  <c r="BG248"/>
  <c r="BE248"/>
  <c r="T248"/>
  <c r="R248"/>
  <c r="P248"/>
  <c r="BI245"/>
  <c r="BH245"/>
  <c r="BG245"/>
  <c r="BE245"/>
  <c r="T245"/>
  <c r="R245"/>
  <c r="P245"/>
  <c r="BI242"/>
  <c r="BH242"/>
  <c r="BG242"/>
  <c r="BE242"/>
  <c r="T242"/>
  <c r="R242"/>
  <c r="P242"/>
  <c r="BI237"/>
  <c r="BH237"/>
  <c r="BG237"/>
  <c r="BE237"/>
  <c r="T237"/>
  <c r="R237"/>
  <c r="P237"/>
  <c r="BI232"/>
  <c r="BH232"/>
  <c r="BG232"/>
  <c r="BE232"/>
  <c r="T232"/>
  <c r="R232"/>
  <c r="P232"/>
  <c r="BI231"/>
  <c r="BH231"/>
  <c r="BG231"/>
  <c r="BE231"/>
  <c r="T231"/>
  <c r="R231"/>
  <c r="P231"/>
  <c r="BI229"/>
  <c r="BH229"/>
  <c r="BG229"/>
  <c r="BE229"/>
  <c r="T229"/>
  <c r="R229"/>
  <c r="P229"/>
  <c r="BI223"/>
  <c r="BH223"/>
  <c r="BG223"/>
  <c r="BE223"/>
  <c r="T223"/>
  <c r="R223"/>
  <c r="P223"/>
  <c r="BI217"/>
  <c r="BH217"/>
  <c r="BG217"/>
  <c r="BE217"/>
  <c r="T217"/>
  <c r="R217"/>
  <c r="P217"/>
  <c r="BI215"/>
  <c r="BH215"/>
  <c r="BG215"/>
  <c r="BE215"/>
  <c r="T215"/>
  <c r="R215"/>
  <c r="P215"/>
  <c r="BI213"/>
  <c r="BH213"/>
  <c r="BG213"/>
  <c r="BE213"/>
  <c r="T213"/>
  <c r="R213"/>
  <c r="P213"/>
  <c r="BI210"/>
  <c r="BH210"/>
  <c r="BG210"/>
  <c r="BE210"/>
  <c r="T210"/>
  <c r="R210"/>
  <c r="P210"/>
  <c r="BI203"/>
  <c r="BH203"/>
  <c r="BG203"/>
  <c r="BE203"/>
  <c r="T203"/>
  <c r="R203"/>
  <c r="P203"/>
  <c r="BI196"/>
  <c r="BH196"/>
  <c r="BG196"/>
  <c r="BE196"/>
  <c r="T196"/>
  <c r="R196"/>
  <c r="P196"/>
  <c r="BI190"/>
  <c r="BH190"/>
  <c r="BG190"/>
  <c r="BE190"/>
  <c r="T190"/>
  <c r="R190"/>
  <c r="P190"/>
  <c r="BI184"/>
  <c r="BH184"/>
  <c r="BG184"/>
  <c r="BE184"/>
  <c r="T184"/>
  <c r="R184"/>
  <c r="P184"/>
  <c r="BI181"/>
  <c r="BH181"/>
  <c r="BG181"/>
  <c r="BE181"/>
  <c r="T181"/>
  <c r="R181"/>
  <c r="P181"/>
  <c r="BI178"/>
  <c r="BH178"/>
  <c r="BG178"/>
  <c r="BE178"/>
  <c r="T178"/>
  <c r="R178"/>
  <c r="P178"/>
  <c r="BI172"/>
  <c r="BH172"/>
  <c r="BG172"/>
  <c r="BE172"/>
  <c r="T172"/>
  <c r="R172"/>
  <c r="P172"/>
  <c r="BI166"/>
  <c r="BH166"/>
  <c r="BG166"/>
  <c r="BE166"/>
  <c r="T166"/>
  <c r="R166"/>
  <c r="P166"/>
  <c r="BI160"/>
  <c r="BH160"/>
  <c r="BG160"/>
  <c r="BE160"/>
  <c r="T160"/>
  <c r="R160"/>
  <c r="P160"/>
  <c r="BI154"/>
  <c r="BH154"/>
  <c r="BG154"/>
  <c r="BE154"/>
  <c r="T154"/>
  <c r="R154"/>
  <c r="P154"/>
  <c r="BI148"/>
  <c r="BH148"/>
  <c r="BG148"/>
  <c r="BE148"/>
  <c r="T148"/>
  <c r="R148"/>
  <c r="P148"/>
  <c r="BI144"/>
  <c r="BH144"/>
  <c r="BG144"/>
  <c r="BE144"/>
  <c r="T144"/>
  <c r="R144"/>
  <c r="P144"/>
  <c r="BI141"/>
  <c r="BH141"/>
  <c r="BG141"/>
  <c r="BE141"/>
  <c r="T141"/>
  <c r="R141"/>
  <c r="P141"/>
  <c r="BI139"/>
  <c r="BH139"/>
  <c r="BG139"/>
  <c r="BE139"/>
  <c r="T139"/>
  <c r="R139"/>
  <c r="P139"/>
  <c r="J133"/>
  <c r="J132"/>
  <c r="F132"/>
  <c r="F130"/>
  <c r="E128"/>
  <c r="J92"/>
  <c r="J91"/>
  <c r="F91"/>
  <c r="F89"/>
  <c r="E87"/>
  <c r="J18"/>
  <c r="E18"/>
  <c r="F133"/>
  <c r="J17"/>
  <c r="J12"/>
  <c r="J130"/>
  <c r="E7"/>
  <c r="E126"/>
  <c i="1" r="L90"/>
  <c r="AM90"/>
  <c r="AM89"/>
  <c r="L89"/>
  <c r="AM87"/>
  <c r="L87"/>
  <c r="L85"/>
  <c r="L84"/>
  <c i="2" r="J565"/>
  <c r="BK556"/>
  <c r="J544"/>
  <c r="BK521"/>
  <c r="BK505"/>
  <c r="BK497"/>
  <c r="BK470"/>
  <c r="J445"/>
  <c r="J426"/>
  <c r="BK404"/>
  <c r="J389"/>
  <c r="J380"/>
  <c r="BK364"/>
  <c r="BK337"/>
  <c r="BK317"/>
  <c r="BK284"/>
  <c r="J242"/>
  <c r="J229"/>
  <c r="J141"/>
  <c r="J624"/>
  <c r="J612"/>
  <c r="J607"/>
  <c r="BK587"/>
  <c r="J563"/>
  <c r="BK549"/>
  <c r="J518"/>
  <c r="J505"/>
  <c r="BK482"/>
  <c r="BK460"/>
  <c r="J442"/>
  <c r="J415"/>
  <c r="BK409"/>
  <c r="J394"/>
  <c r="J384"/>
  <c r="BK370"/>
  <c r="J346"/>
  <c r="J333"/>
  <c r="BK307"/>
  <c r="BK280"/>
  <c r="BK266"/>
  <c r="BK242"/>
  <c r="BK223"/>
  <c r="BK190"/>
  <c r="J154"/>
  <c r="J605"/>
  <c r="J584"/>
  <c r="J556"/>
  <c r="BK536"/>
  <c r="BK494"/>
  <c r="J460"/>
  <c r="BK424"/>
  <c r="J409"/>
  <c r="J391"/>
  <c r="BK386"/>
  <c r="J375"/>
  <c r="J356"/>
  <c r="J343"/>
  <c r="BK333"/>
  <c r="BK320"/>
  <c r="BK300"/>
  <c r="J287"/>
  <c r="J270"/>
  <c r="J245"/>
  <c r="J203"/>
  <c r="BK172"/>
  <c r="BK144"/>
  <c r="BK582"/>
  <c r="BK566"/>
  <c r="BK561"/>
  <c r="J516"/>
  <c r="J494"/>
  <c r="J482"/>
  <c r="BK445"/>
  <c r="BK406"/>
  <c r="J387"/>
  <c r="BK375"/>
  <c r="BK360"/>
  <c r="J330"/>
  <c r="J317"/>
  <c r="J307"/>
  <c r="BK287"/>
  <c r="BK268"/>
  <c r="J223"/>
  <c r="J213"/>
  <c r="BK178"/>
  <c r="J144"/>
  <c i="3" r="BK287"/>
  <c r="BK273"/>
  <c r="J259"/>
  <c r="J252"/>
  <c r="BK243"/>
  <c r="BK233"/>
  <c r="BK229"/>
  <c r="BK223"/>
  <c r="BK217"/>
  <c r="BK206"/>
  <c r="J197"/>
  <c r="J188"/>
  <c r="J182"/>
  <c r="BK174"/>
  <c r="BK166"/>
  <c r="J149"/>
  <c r="BK139"/>
  <c r="J288"/>
  <c r="J281"/>
  <c r="BK276"/>
  <c r="BK263"/>
  <c r="J246"/>
  <c r="BK238"/>
  <c r="J230"/>
  <c r="J217"/>
  <c r="J208"/>
  <c r="BK188"/>
  <c r="J173"/>
  <c r="BK158"/>
  <c r="BK151"/>
  <c r="BK135"/>
  <c r="J276"/>
  <c r="J267"/>
  <c r="J258"/>
  <c r="BK248"/>
  <c r="J238"/>
  <c r="BK215"/>
  <c r="J205"/>
  <c r="J199"/>
  <c r="J185"/>
  <c r="J174"/>
  <c r="BK163"/>
  <c r="J143"/>
  <c r="BK300"/>
  <c r="J277"/>
  <c r="BK267"/>
  <c r="BK259"/>
  <c r="J241"/>
  <c r="J232"/>
  <c r="J213"/>
  <c r="BK200"/>
  <c r="BK190"/>
  <c r="BK173"/>
  <c r="BK164"/>
  <c r="BK153"/>
  <c i="2" r="BK571"/>
  <c r="J547"/>
  <c r="BK523"/>
  <c r="J512"/>
  <c r="J510"/>
  <c r="J500"/>
  <c r="BK475"/>
  <c r="J462"/>
  <c r="BK437"/>
  <c r="BK415"/>
  <c r="BK394"/>
  <c r="J390"/>
  <c r="BK381"/>
  <c r="BK367"/>
  <c r="BK362"/>
  <c r="BK328"/>
  <c r="J309"/>
  <c r="BK293"/>
  <c r="BK248"/>
  <c r="BK231"/>
  <c r="BK210"/>
  <c i="1" r="AS94"/>
  <c i="2" r="J576"/>
  <c r="J554"/>
  <c r="J539"/>
  <c r="BK516"/>
  <c r="BK500"/>
  <c r="J470"/>
  <c r="J455"/>
  <c r="BK431"/>
  <c r="BK410"/>
  <c r="BK397"/>
  <c r="J386"/>
  <c r="BK373"/>
  <c r="BK350"/>
  <c r="J337"/>
  <c r="BK316"/>
  <c r="BK302"/>
  <c r="BK270"/>
  <c r="BK237"/>
  <c r="BK217"/>
  <c r="BK184"/>
  <c r="BK148"/>
  <c r="BK599"/>
  <c r="J571"/>
  <c r="BK544"/>
  <c r="J523"/>
  <c r="J508"/>
  <c r="J480"/>
  <c r="BK442"/>
  <c r="BK412"/>
  <c r="J401"/>
  <c r="BK387"/>
  <c r="J370"/>
  <c r="BK352"/>
  <c r="J341"/>
  <c r="J328"/>
  <c r="J319"/>
  <c r="BK297"/>
  <c r="J280"/>
  <c r="J266"/>
  <c r="J215"/>
  <c r="J190"/>
  <c r="BK154"/>
  <c r="J139"/>
  <c r="J579"/>
  <c r="BK565"/>
  <c r="BK526"/>
  <c r="BK502"/>
  <c r="BK485"/>
  <c r="J431"/>
  <c r="BK408"/>
  <c r="BK391"/>
  <c r="J379"/>
  <c r="J364"/>
  <c r="BK335"/>
  <c r="J314"/>
  <c r="J302"/>
  <c r="J293"/>
  <c r="BK272"/>
  <c r="BK245"/>
  <c r="BK215"/>
  <c r="BK181"/>
  <c r="J160"/>
  <c i="3" r="BK297"/>
  <c r="J284"/>
  <c r="BK271"/>
  <c r="BK257"/>
  <c r="BK250"/>
  <c r="J235"/>
  <c r="BK227"/>
  <c r="J221"/>
  <c r="BK213"/>
  <c r="BK205"/>
  <c r="J190"/>
  <c r="BK185"/>
  <c r="BK176"/>
  <c r="BK170"/>
  <c r="J162"/>
  <c r="J151"/>
  <c r="BK143"/>
  <c r="BK258"/>
  <c r="J243"/>
  <c r="BK231"/>
  <c r="BK221"/>
  <c r="J209"/>
  <c r="BK183"/>
  <c r="J170"/>
  <c r="BK160"/>
  <c r="J153"/>
  <c r="BK141"/>
  <c r="J279"/>
  <c r="J269"/>
  <c r="BK252"/>
  <c r="BK244"/>
  <c r="BK219"/>
  <c r="BK209"/>
  <c r="J200"/>
  <c r="BK193"/>
  <c r="J176"/>
  <c r="J167"/>
  <c r="J160"/>
  <c r="BK137"/>
  <c r="J297"/>
  <c r="BK269"/>
  <c r="BK260"/>
  <c r="BK245"/>
  <c r="BK235"/>
  <c r="J219"/>
  <c r="J202"/>
  <c r="J193"/>
  <c r="J183"/>
  <c r="BK169"/>
  <c r="J158"/>
  <c r="J139"/>
  <c i="2" r="BK610"/>
  <c r="BK579"/>
  <c r="J561"/>
  <c r="BK547"/>
  <c r="BK512"/>
  <c r="BK491"/>
  <c r="BK462"/>
  <c r="J448"/>
  <c r="BK417"/>
  <c r="J412"/>
  <c r="J404"/>
  <c r="BK390"/>
  <c r="J377"/>
  <c r="J352"/>
  <c r="BK343"/>
  <c r="J325"/>
  <c r="BK314"/>
  <c r="J297"/>
  <c r="BK278"/>
  <c r="J259"/>
  <c r="BK232"/>
  <c r="BK213"/>
  <c r="J181"/>
  <c r="BK139"/>
  <c r="J587"/>
  <c r="BK563"/>
  <c r="BK539"/>
  <c r="J521"/>
  <c r="J497"/>
  <c r="BK450"/>
  <c r="BK426"/>
  <c r="J413"/>
  <c r="J397"/>
  <c r="J381"/>
  <c r="J360"/>
  <c r="J348"/>
  <c r="J339"/>
  <c r="BK330"/>
  <c r="BK309"/>
  <c r="BK295"/>
  <c r="J278"/>
  <c r="J268"/>
  <c r="J237"/>
  <c r="J184"/>
  <c r="J148"/>
  <c r="J599"/>
  <c r="BK573"/>
  <c r="BK554"/>
  <c r="J514"/>
  <c r="BK488"/>
  <c r="BK465"/>
  <c r="J422"/>
  <c r="BK401"/>
  <c r="BK384"/>
  <c r="J373"/>
  <c r="J350"/>
  <c r="BK325"/>
  <c r="J316"/>
  <c r="J300"/>
  <c r="J284"/>
  <c r="BK253"/>
  <c r="J217"/>
  <c r="BK196"/>
  <c r="BK166"/>
  <c i="3" r="J294"/>
  <c r="BK277"/>
  <c r="J261"/>
  <c r="J255"/>
  <c r="J248"/>
  <c r="J245"/>
  <c r="BK255"/>
  <c r="J233"/>
  <c r="J223"/>
  <c r="BK211"/>
  <c r="J191"/>
  <c r="J177"/>
  <c r="J165"/>
  <c r="BK155"/>
  <c r="J145"/>
  <c r="BK288"/>
  <c r="J274"/>
  <c r="BK261"/>
  <c r="BK253"/>
  <c r="J239"/>
  <c r="BK232"/>
  <c r="J206"/>
  <c r="BK197"/>
  <c r="BK182"/>
  <c r="J172"/>
  <c r="BK145"/>
  <c r="J300"/>
  <c r="J273"/>
  <c r="J263"/>
  <c r="J253"/>
  <c r="BK236"/>
  <c r="J227"/>
  <c r="BK208"/>
  <c r="BK194"/>
  <c r="BK177"/>
  <c r="BK165"/>
  <c r="J157"/>
  <c i="2" r="J573"/>
  <c r="J549"/>
  <c r="BK531"/>
  <c r="BK518"/>
  <c r="J502"/>
  <c r="J488"/>
  <c r="J465"/>
  <c r="BK455"/>
  <c r="J424"/>
  <c r="BK399"/>
  <c r="BK393"/>
  <c r="J383"/>
  <c r="BK377"/>
  <c r="BK341"/>
  <c r="J320"/>
  <c r="BK304"/>
  <c r="J253"/>
  <c r="J232"/>
  <c r="BK160"/>
  <c r="BK624"/>
  <c r="BK612"/>
  <c r="J610"/>
  <c r="BK605"/>
  <c r="J566"/>
  <c r="BK552"/>
  <c r="J526"/>
  <c r="BK508"/>
  <c r="BK480"/>
  <c r="J450"/>
  <c r="BK422"/>
  <c r="BK413"/>
  <c r="J408"/>
  <c r="J393"/>
  <c r="BK380"/>
  <c r="J362"/>
  <c r="BK339"/>
  <c r="J323"/>
  <c r="BK311"/>
  <c r="J290"/>
  <c r="J275"/>
  <c r="J248"/>
  <c r="BK229"/>
  <c r="J196"/>
  <c r="J178"/>
  <c r="BK607"/>
  <c r="J582"/>
  <c r="J552"/>
  <c r="J531"/>
  <c r="BK514"/>
  <c r="J485"/>
  <c r="BK448"/>
  <c r="J417"/>
  <c r="J406"/>
  <c r="BK389"/>
  <c r="BK379"/>
  <c r="BK356"/>
  <c r="BK346"/>
  <c r="J335"/>
  <c r="BK323"/>
  <c r="J304"/>
  <c r="BK290"/>
  <c r="J272"/>
  <c r="BK259"/>
  <c r="J210"/>
  <c r="J166"/>
  <c r="BK141"/>
  <c r="BK584"/>
  <c r="BK576"/>
  <c r="J536"/>
  <c r="BK510"/>
  <c r="J491"/>
  <c r="J475"/>
  <c r="J437"/>
  <c r="J410"/>
  <c r="J399"/>
  <c r="BK383"/>
  <c r="J367"/>
  <c r="BK348"/>
  <c r="BK319"/>
  <c r="J311"/>
  <c r="J295"/>
  <c r="BK275"/>
  <c r="J231"/>
  <c r="BK203"/>
  <c r="J172"/>
  <c i="3" r="BK290"/>
  <c r="BK281"/>
  <c r="BK265"/>
  <c r="J254"/>
  <c r="BK246"/>
  <c r="J244"/>
  <c r="BK199"/>
  <c r="BK179"/>
  <c r="BK172"/>
  <c r="J169"/>
  <c r="J163"/>
  <c r="J155"/>
  <c r="BK147"/>
  <c r="J137"/>
  <c r="J290"/>
  <c r="J287"/>
  <c r="BK279"/>
  <c r="BK274"/>
  <c r="BK254"/>
  <c r="J236"/>
  <c r="J229"/>
  <c r="J215"/>
  <c r="BK203"/>
  <c r="BK180"/>
  <c r="BK167"/>
  <c r="BK157"/>
  <c r="J147"/>
  <c r="BK284"/>
  <c r="J271"/>
  <c r="J260"/>
  <c r="J250"/>
  <c r="BK241"/>
  <c r="BK230"/>
  <c r="J211"/>
  <c r="BK202"/>
  <c r="J194"/>
  <c r="J180"/>
  <c r="J164"/>
  <c r="BK149"/>
  <c r="J135"/>
  <c r="BK294"/>
  <c r="J265"/>
  <c r="J257"/>
  <c r="BK239"/>
  <c r="J231"/>
  <c r="J203"/>
  <c r="BK191"/>
  <c r="J179"/>
  <c r="J166"/>
  <c r="BK162"/>
  <c r="J141"/>
  <c i="2" l="1" r="BK138"/>
  <c r="J138"/>
  <c r="J98"/>
  <c r="P147"/>
  <c r="P216"/>
  <c r="P265"/>
  <c r="R277"/>
  <c r="T283"/>
  <c r="R289"/>
  <c r="T299"/>
  <c r="T355"/>
  <c r="T363"/>
  <c r="T372"/>
  <c r="T421"/>
  <c r="T425"/>
  <c r="P484"/>
  <c r="T525"/>
  <c r="R575"/>
  <c r="P586"/>
  <c r="R138"/>
  <c r="BK147"/>
  <c r="J147"/>
  <c r="J99"/>
  <c r="T216"/>
  <c r="T265"/>
  <c r="T277"/>
  <c r="P283"/>
  <c r="P289"/>
  <c r="P299"/>
  <c r="P355"/>
  <c r="R363"/>
  <c r="P372"/>
  <c r="P421"/>
  <c r="BK425"/>
  <c r="J425"/>
  <c r="J112"/>
  <c r="R484"/>
  <c r="R525"/>
  <c r="P575"/>
  <c r="R586"/>
  <c i="3" r="P134"/>
  <c r="BK187"/>
  <c r="J187"/>
  <c r="J99"/>
  <c r="T187"/>
  <c r="P198"/>
  <c r="BK214"/>
  <c r="J214"/>
  <c r="J101"/>
  <c r="R214"/>
  <c r="R218"/>
  <c r="BK226"/>
  <c r="T226"/>
  <c r="T247"/>
  <c r="T264"/>
  <c r="P286"/>
  <c i="2" r="P138"/>
  <c r="R147"/>
  <c r="BK216"/>
  <c r="J216"/>
  <c r="J100"/>
  <c r="BK265"/>
  <c r="J265"/>
  <c r="J101"/>
  <c r="BK277"/>
  <c r="J277"/>
  <c r="J102"/>
  <c r="R283"/>
  <c r="T289"/>
  <c r="R299"/>
  <c r="R355"/>
  <c r="P363"/>
  <c r="BK372"/>
  <c r="J372"/>
  <c r="J110"/>
  <c r="BK421"/>
  <c r="J421"/>
  <c r="J111"/>
  <c r="P425"/>
  <c r="BK484"/>
  <c r="J484"/>
  <c r="J113"/>
  <c r="BK525"/>
  <c r="J525"/>
  <c r="J114"/>
  <c r="BK575"/>
  <c r="J575"/>
  <c r="J115"/>
  <c r="T586"/>
  <c i="3" r="BK134"/>
  <c r="T134"/>
  <c r="BK198"/>
  <c r="J198"/>
  <c r="J100"/>
  <c r="R198"/>
  <c r="P214"/>
  <c r="T214"/>
  <c r="P218"/>
  <c r="R226"/>
  <c r="P247"/>
  <c r="R247"/>
  <c r="P264"/>
  <c r="BK286"/>
  <c r="J286"/>
  <c r="J108"/>
  <c r="R286"/>
  <c i="2" r="T138"/>
  <c r="T147"/>
  <c r="R216"/>
  <c r="R265"/>
  <c r="P277"/>
  <c r="BK283"/>
  <c r="J283"/>
  <c r="J104"/>
  <c r="BK289"/>
  <c r="J289"/>
  <c r="J105"/>
  <c r="BK299"/>
  <c r="J299"/>
  <c r="J106"/>
  <c r="BK355"/>
  <c r="J355"/>
  <c r="J107"/>
  <c r="BK363"/>
  <c r="J363"/>
  <c r="J108"/>
  <c r="R372"/>
  <c r="R421"/>
  <c r="R425"/>
  <c r="T484"/>
  <c r="P525"/>
  <c r="T575"/>
  <c r="BK586"/>
  <c r="J586"/>
  <c r="J116"/>
  <c i="3" r="R134"/>
  <c r="R133"/>
  <c r="P187"/>
  <c r="R187"/>
  <c r="T198"/>
  <c r="BK218"/>
  <c r="J218"/>
  <c r="J102"/>
  <c r="T218"/>
  <c r="P226"/>
  <c r="P225"/>
  <c r="BK247"/>
  <c r="J247"/>
  <c r="J106"/>
  <c r="BK264"/>
  <c r="J264"/>
  <c r="J107"/>
  <c r="R264"/>
  <c r="T286"/>
  <c r="BK222"/>
  <c r="J222"/>
  <c r="J103"/>
  <c r="BK293"/>
  <c r="J293"/>
  <c r="J110"/>
  <c r="BK299"/>
  <c r="J299"/>
  <c r="J112"/>
  <c i="2" r="BK369"/>
  <c r="J369"/>
  <c r="J109"/>
  <c i="3" r="BK296"/>
  <c r="J296"/>
  <c r="J111"/>
  <c r="J89"/>
  <c r="BF135"/>
  <c r="BF137"/>
  <c r="BF139"/>
  <c r="BF155"/>
  <c r="BF157"/>
  <c r="BF160"/>
  <c r="BF179"/>
  <c r="BF200"/>
  <c r="BF202"/>
  <c r="BF205"/>
  <c r="BF211"/>
  <c r="BF230"/>
  <c r="BF231"/>
  <c r="BF232"/>
  <c r="BF233"/>
  <c r="BF241"/>
  <c r="BF255"/>
  <c r="BF257"/>
  <c r="BF263"/>
  <c r="BF271"/>
  <c r="BF276"/>
  <c r="BF277"/>
  <c r="BF290"/>
  <c r="BF294"/>
  <c r="BF297"/>
  <c r="BF300"/>
  <c r="F92"/>
  <c r="BF158"/>
  <c r="BF163"/>
  <c r="BF166"/>
  <c r="BF170"/>
  <c r="BF174"/>
  <c r="BF197"/>
  <c r="BF199"/>
  <c r="BF203"/>
  <c r="BF209"/>
  <c r="BF217"/>
  <c r="BF223"/>
  <c r="BF235"/>
  <c r="BF236"/>
  <c r="BF239"/>
  <c r="BF250"/>
  <c r="BF254"/>
  <c r="BF259"/>
  <c r="BF265"/>
  <c r="BF267"/>
  <c r="BF273"/>
  <c r="E122"/>
  <c r="BF143"/>
  <c r="BF145"/>
  <c r="BF149"/>
  <c r="BF151"/>
  <c r="BF162"/>
  <c r="BF164"/>
  <c r="BF165"/>
  <c r="BF169"/>
  <c r="BF172"/>
  <c r="BF176"/>
  <c r="BF177"/>
  <c r="BF182"/>
  <c r="BF185"/>
  <c r="BF190"/>
  <c r="BF191"/>
  <c r="BF206"/>
  <c r="BF208"/>
  <c r="BF213"/>
  <c r="BF215"/>
  <c r="BF221"/>
  <c r="BF227"/>
  <c r="BF229"/>
  <c r="BF238"/>
  <c r="BF245"/>
  <c r="BF253"/>
  <c r="BF261"/>
  <c r="BF269"/>
  <c r="BF279"/>
  <c r="BF284"/>
  <c r="BF141"/>
  <c r="BF147"/>
  <c r="BF153"/>
  <c r="BF167"/>
  <c r="BF173"/>
  <c r="BF180"/>
  <c r="BF183"/>
  <c r="BF188"/>
  <c r="BF193"/>
  <c r="BF194"/>
  <c r="BF219"/>
  <c r="BF243"/>
  <c r="BF244"/>
  <c r="BF246"/>
  <c r="BF248"/>
  <c r="BF252"/>
  <c r="BF258"/>
  <c r="BF260"/>
  <c r="BF274"/>
  <c r="BF281"/>
  <c r="BF287"/>
  <c r="BF288"/>
  <c i="2" r="BF141"/>
  <c r="BF154"/>
  <c r="BF196"/>
  <c r="BF210"/>
  <c r="BF215"/>
  <c r="BF217"/>
  <c r="BF229"/>
  <c r="BF242"/>
  <c r="BF272"/>
  <c r="BF275"/>
  <c r="BF280"/>
  <c r="BF290"/>
  <c r="BF293"/>
  <c r="BF295"/>
  <c r="BF297"/>
  <c r="BF316"/>
  <c r="BF317"/>
  <c r="BF328"/>
  <c r="BF337"/>
  <c r="BF362"/>
  <c r="BF364"/>
  <c r="BF373"/>
  <c r="BF377"/>
  <c r="BF397"/>
  <c r="BF406"/>
  <c r="BF410"/>
  <c r="BF431"/>
  <c r="BF470"/>
  <c r="BF475"/>
  <c r="BF491"/>
  <c r="BF512"/>
  <c r="BF521"/>
  <c r="BF523"/>
  <c r="BF531"/>
  <c r="BF576"/>
  <c r="BF579"/>
  <c r="BF587"/>
  <c r="BF605"/>
  <c r="J89"/>
  <c r="BF144"/>
  <c r="BF160"/>
  <c r="BF166"/>
  <c r="BF178"/>
  <c r="BF184"/>
  <c r="BF203"/>
  <c r="BF213"/>
  <c r="BF232"/>
  <c r="BF248"/>
  <c r="BF266"/>
  <c r="BF268"/>
  <c r="BF270"/>
  <c r="BF278"/>
  <c r="BF284"/>
  <c r="BF333"/>
  <c r="BF341"/>
  <c r="BF346"/>
  <c r="BF352"/>
  <c r="BF367"/>
  <c r="BF370"/>
  <c r="BF380"/>
  <c r="BF386"/>
  <c r="BF390"/>
  <c r="BF394"/>
  <c r="BF399"/>
  <c r="BF404"/>
  <c r="BF408"/>
  <c r="BF409"/>
  <c r="BF415"/>
  <c r="BF455"/>
  <c r="BF482"/>
  <c r="BF488"/>
  <c r="BF494"/>
  <c r="BF505"/>
  <c r="BF514"/>
  <c r="BF518"/>
  <c r="BF547"/>
  <c r="BF549"/>
  <c r="BF554"/>
  <c r="BF566"/>
  <c r="BF582"/>
  <c r="BF584"/>
  <c r="F92"/>
  <c r="BF148"/>
  <c r="BF172"/>
  <c r="BF181"/>
  <c r="BF190"/>
  <c r="BF223"/>
  <c r="BF237"/>
  <c r="BF245"/>
  <c r="BF253"/>
  <c r="BF259"/>
  <c r="BF287"/>
  <c r="BF302"/>
  <c r="BF304"/>
  <c r="BF309"/>
  <c r="BF314"/>
  <c r="BF319"/>
  <c r="BF320"/>
  <c r="BF330"/>
  <c r="BF343"/>
  <c r="BF350"/>
  <c r="BF356"/>
  <c r="BF360"/>
  <c r="BF375"/>
  <c r="BF383"/>
  <c r="BF384"/>
  <c r="BF387"/>
  <c r="BF391"/>
  <c r="BF393"/>
  <c r="BF401"/>
  <c r="BF413"/>
  <c r="BF426"/>
  <c r="BF437"/>
  <c r="BF445"/>
  <c r="BF448"/>
  <c r="BF460"/>
  <c r="BF480"/>
  <c r="BF502"/>
  <c r="BF516"/>
  <c r="BF536"/>
  <c r="BF556"/>
  <c r="BF561"/>
  <c r="BF571"/>
  <c r="BF573"/>
  <c r="BF599"/>
  <c r="BF607"/>
  <c r="BF610"/>
  <c r="BF612"/>
  <c r="BF624"/>
  <c r="E85"/>
  <c r="BF139"/>
  <c r="BF231"/>
  <c r="BF300"/>
  <c r="BF307"/>
  <c r="BF311"/>
  <c r="BF323"/>
  <c r="BF325"/>
  <c r="BF335"/>
  <c r="BF339"/>
  <c r="BF348"/>
  <c r="BF379"/>
  <c r="BF381"/>
  <c r="BF389"/>
  <c r="BF412"/>
  <c r="BF417"/>
  <c r="BF422"/>
  <c r="BF424"/>
  <c r="BF442"/>
  <c r="BF450"/>
  <c r="BF462"/>
  <c r="BF465"/>
  <c r="BF485"/>
  <c r="BF497"/>
  <c r="BF500"/>
  <c r="BF508"/>
  <c r="BF510"/>
  <c r="BF526"/>
  <c r="BF539"/>
  <c r="BF544"/>
  <c r="BF552"/>
  <c r="BF563"/>
  <c r="BF565"/>
  <c r="J33"/>
  <c i="1" r="AV95"/>
  <c i="3" r="F37"/>
  <c i="1" r="BD96"/>
  <c i="2" r="F37"/>
  <c i="1" r="BD95"/>
  <c i="2" r="F33"/>
  <c i="1" r="AZ95"/>
  <c i="3" r="F36"/>
  <c i="1" r="BC96"/>
  <c i="2" r="F35"/>
  <c i="1" r="BB95"/>
  <c i="3" r="F33"/>
  <c i="1" r="AZ96"/>
  <c i="2" r="F36"/>
  <c i="1" r="BC95"/>
  <c i="3" r="F35"/>
  <c i="1" r="BB96"/>
  <c i="3" r="J33"/>
  <c i="1" r="AV96"/>
  <c i="3" l="1" r="T133"/>
  <c i="2" r="P282"/>
  <c r="T282"/>
  <c r="T137"/>
  <c r="T136"/>
  <c i="3" r="R225"/>
  <c r="R132"/>
  <c r="BK133"/>
  <c r="J133"/>
  <c r="J97"/>
  <c i="2" r="R282"/>
  <c i="3" r="P133"/>
  <c r="P132"/>
  <c i="1" r="AU96"/>
  <c i="2" r="P137"/>
  <c r="P136"/>
  <c i="1" r="AU95"/>
  <c i="3" r="BK225"/>
  <c r="J225"/>
  <c r="J104"/>
  <c r="T225"/>
  <c i="2" r="R137"/>
  <c r="R136"/>
  <c r="BK137"/>
  <c r="J137"/>
  <c r="J97"/>
  <c i="3" r="J226"/>
  <c r="J105"/>
  <c r="J134"/>
  <c r="J98"/>
  <c r="BK292"/>
  <c r="J292"/>
  <c r="J109"/>
  <c i="2" r="BK282"/>
  <c r="J282"/>
  <c r="J103"/>
  <c r="F34"/>
  <c i="1" r="BA95"/>
  <c r="BC94"/>
  <c r="W32"/>
  <c i="3" r="J34"/>
  <c i="1" r="AW96"/>
  <c r="AT96"/>
  <c i="2" r="J34"/>
  <c i="1" r="AW95"/>
  <c r="AT95"/>
  <c r="AZ94"/>
  <c r="W29"/>
  <c r="BB94"/>
  <c r="AX94"/>
  <c r="BD94"/>
  <c r="W33"/>
  <c i="3" r="F34"/>
  <c i="1" r="BA96"/>
  <c i="3" l="1" r="T132"/>
  <c r="BK132"/>
  <c r="J132"/>
  <c r="J96"/>
  <c i="2" r="BK136"/>
  <c r="J136"/>
  <c r="J96"/>
  <c i="1" r="AV94"/>
  <c r="AK29"/>
  <c r="AU94"/>
  <c r="BA94"/>
  <c r="W30"/>
  <c r="W31"/>
  <c r="AY94"/>
  <c i="3" l="1" r="J30"/>
  <c i="1" r="AG96"/>
  <c i="2" r="J30"/>
  <c i="1" r="AG95"/>
  <c r="AW94"/>
  <c r="AK30"/>
  <c i="3" l="1" r="J39"/>
  <c i="2" r="J39"/>
  <c i="1" r="AN96"/>
  <c r="AN95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<sst xmlns="http://schemas.openxmlformats.org/spreadsheetml/2006/main">
  <si>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</si>
  <si>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</si>
  <si>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</si>
  <si>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</si>
  <si>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</si>
  <si>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{7c2e58a2-d021-414e-8da3-bf4e920f86b1}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</si>
  <si>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</si>
  <si>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</si>
  <si>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</si>
  <si>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</si>
  <si>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</si>
  <si>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</si>
  <si>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</si>
  <si>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</si>
  <si>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BDPryb-1NP-DPS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</si>
  <si>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</si>
  <si>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</si>
  <si>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bytu v 1.NP v DPS</t>
  </si>
  <si>
    <t>KSO:</t>
  </si>
  <si>
    <t>CC-CZ:</t>
  </si>
  <si>
    <t>Místo:</t>
  </si>
  <si>
    <t>Tržiště 254, 582 22 Přibyslav</t>
  </si>
  <si>
    <t>Datum:</t>
  </si>
  <si>
    <t>26. 1. 2024</t>
  </si>
  <si>
    <t>Zadavatel:</t>
  </si>
  <si>
    <t>IČ:</t>
  </si>
  <si>
    <t>Město Přibyslav, Bechyňovo nám.1, Přibyslav</t>
  </si>
  <si>
    <t>DIČ:</t>
  </si>
  <si>
    <t>Uchazeč:</t>
  </si>
  <si>
    <t>Vyplň údaj</t>
  </si>
  <si>
    <t>Projektant:</t>
  </si>
  <si>
    <t>02044200</t>
  </si>
  <si>
    <t>život památkám o.p.s Lipová 833, Brtnice</t>
  </si>
  <si>
    <t>CZ02044200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</si>
  <si>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</si>
  <si>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</si>
  <si>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</si>
  <si>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</si>
  <si>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</si>
  <si>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</si>
  <si>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</si>
  <si>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</si>
  <si>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</si>
  <si>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</si>
  <si>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</si>
  <si>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</si>
  <si>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</si>
  <si>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</si>
  <si>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</si>
  <si>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</si>
  <si>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</si>
  <si>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</si>
  <si>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</si>
  <si>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</si>
  <si>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</si>
  <si>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</si>
  <si>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</si>
  <si>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</si>
  <si>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</si>
  <si>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</si>
  <si>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</si>
  <si>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</si>
  <si>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</si>
  <si>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</si>
  <si>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</si>
  <si>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</si>
  <si>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</si>
  <si>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</si>
  <si>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</si>
  <si>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</si>
  <si>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</si>
  <si>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</si>
  <si>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</si>
  <si>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</si>
  <si>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</si>
  <si>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</si>
  <si>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</si>
  <si>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</si>
  <si>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</si>
  <si>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</si>
  <si>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</si>
  <si>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</si>
  <si>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</si>
  <si>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</si>
  <si>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</si>
  <si>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</si>
  <si>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{25759c7e-7bd6-4e64-bac4-1167313e3f3f}</t>
  </si>
  <si>
    <t>02</t>
  </si>
  <si>
    <t>Elektroinstalace</t>
  </si>
  <si>
    <t>{923bd92a-3d22-46cf-a138-238a2e065402}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</si>
  <si>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</si>
  <si>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</si>
  <si>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</si>
  <si>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</si>
  <si>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</si>
  <si>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</si>
  <si>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</si>
  <si>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</si>
  <si>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</si>
  <si>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</si>
  <si>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</si>
  <si>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</si>
  <si>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</si>
  <si>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</si>
  <si>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</si>
  <si>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</si>
  <si>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</si>
  <si>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</si>
  <si>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</si>
  <si>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</si>
  <si>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</si>
  <si>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</si>
  <si>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</si>
  <si>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</si>
  <si>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</si>
  <si>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</si>
  <si>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</si>
  <si>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</si>
  <si>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</si>
  <si>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</si>
  <si>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</si>
  <si>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</si>
  <si>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</si>
  <si>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</si>
  <si>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</si>
  <si>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</si>
  <si>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</si>
  <si>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</si>
  <si>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</si>
  <si>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</si>
  <si>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</si>
  <si>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</si>
  <si>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</si>
  <si>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</si>
  <si>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</si>
  <si>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</si>
  <si>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</si>
  <si>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317168051</t>
  </si>
  <si>
    <t>Překlad keramický vysoký v 238 mm dl 1000 mm</t>
  </si>
  <si>
    <t>kus</t>
  </si>
  <si>
    <t>CS ÚRS 2024 01</t>
  </si>
  <si>
    <t>4</t>
  </si>
  <si>
    <t>2</t>
  </si>
  <si>
    <t>2026177153</t>
  </si>
  <si>
    <t>Online PSC</t>
  </si>
  <si>
    <t>https://podminky.urs.cz/item/CS_URS_2024_01/317168051</t>
  </si>
  <si>
    <t>342241111</t>
  </si>
  <si>
    <t>Příčky z cihel plných lícových P 60 dl 290 mm na MVC včetně spárování tl 65 mm</t>
  </si>
  <si>
    <t>m2</t>
  </si>
  <si>
    <t>-1666328454</t>
  </si>
  <si>
    <t>https://podminky.urs.cz/item/CS_URS_2024_01/342241111</t>
  </si>
  <si>
    <t>VV</t>
  </si>
  <si>
    <t>1,05*2,6-0,8*2,0</t>
  </si>
  <si>
    <t>342291121</t>
  </si>
  <si>
    <t>Ukotvení příček k cihelným konstrukcím plochými kotvami</t>
  </si>
  <si>
    <t>m</t>
  </si>
  <si>
    <t>1880938684</t>
  </si>
  <si>
    <t>https://podminky.urs.cz/item/CS_URS_2024_01/342291121</t>
  </si>
  <si>
    <t>2,6*2</t>
  </si>
  <si>
    <t>6</t>
  </si>
  <si>
    <t>Úpravy povrchů, podlahy a osazování výplní</t>
  </si>
  <si>
    <t>611131100</t>
  </si>
  <si>
    <t>Vápenný postřik vnitřních stropů nanášený ručně</t>
  </si>
  <si>
    <t>-947857226</t>
  </si>
  <si>
    <t>https://podminky.urs.cz/item/CS_URS_2024_01/611131100</t>
  </si>
  <si>
    <t xml:space="preserve">2,25*1,05   "1.01"</t>
  </si>
  <si>
    <t xml:space="preserve">3,14*1,8   "1.02"</t>
  </si>
  <si>
    <t xml:space="preserve">5,57*4,62   "1.03"</t>
  </si>
  <si>
    <t>Součet</t>
  </si>
  <si>
    <t>5</t>
  </si>
  <si>
    <t>611321121</t>
  </si>
  <si>
    <t>Vápenocementová omítka hladká jednovrstvá vnitřních stropů rovných nanášená ručně</t>
  </si>
  <si>
    <t>1839090820</t>
  </si>
  <si>
    <t>https://podminky.urs.cz/item/CS_URS_2024_01/611321121</t>
  </si>
  <si>
    <t>611321131</t>
  </si>
  <si>
    <t>Vápenocementový štuk vnitřních rovných stropů tloušťky do 3 mm</t>
  </si>
  <si>
    <t>-2135692146</t>
  </si>
  <si>
    <t>https://podminky.urs.cz/item/CS_URS_2024_01/611321131</t>
  </si>
  <si>
    <t>7</t>
  </si>
  <si>
    <t>611321191</t>
  </si>
  <si>
    <t>Příplatek k vápenocementové omítce vnitřních stropů za každých dalších 5 mm tloušťky ručně</t>
  </si>
  <si>
    <t>-297534717</t>
  </si>
  <si>
    <t>https://podminky.urs.cz/item/CS_URS_2024_01/611321191</t>
  </si>
  <si>
    <t>8</t>
  </si>
  <si>
    <t>612131100</t>
  </si>
  <si>
    <t>Vápenný postřik vnitřních stěn nanášený ručně</t>
  </si>
  <si>
    <t>750742300</t>
  </si>
  <si>
    <t>https://podminky.urs.cz/item/CS_URS_2024_01/612131100</t>
  </si>
  <si>
    <t xml:space="preserve">2,6*(1,05+2,25)*2-0,8*2,0-0,6*2,0-0,8*2,0+0,1*(1,05+2,1*2)     "1.01"</t>
  </si>
  <si>
    <t xml:space="preserve">2,6*(3,14+1,8)*2-0,6*2,0   "1.02"</t>
  </si>
  <si>
    <t xml:space="preserve">2,6*(5,57+4,62)*2-0,8*2,0-0,87*2,36-1,46*1,46+0,2*(2,36*2+2,33)   "1.03"</t>
  </si>
  <si>
    <t>9</t>
  </si>
  <si>
    <t>612135101</t>
  </si>
  <si>
    <t>Hrubá výplň rýh ve stěnách maltou jakékoli šířky rýhy</t>
  </si>
  <si>
    <t>1961001774</t>
  </si>
  <si>
    <t>https://podminky.urs.cz/item/CS_URS_2024_01/612135101</t>
  </si>
  <si>
    <t>(2+1,5+4,5)*0,15</t>
  </si>
  <si>
    <t>10</t>
  </si>
  <si>
    <t>612315225</t>
  </si>
  <si>
    <t>Vápenná štuková omítka malých ploch přes 1 do 4 m2 na stěnách</t>
  </si>
  <si>
    <t>-295005251</t>
  </si>
  <si>
    <t>https://podminky.urs.cz/item/CS_URS_2024_01/612315225</t>
  </si>
  <si>
    <t xml:space="preserve">1+1   "Vstupní dveře do bytu - stěna -1.01"</t>
  </si>
  <si>
    <t>11</t>
  </si>
  <si>
    <t>612321121</t>
  </si>
  <si>
    <t>Vápenocementová omítka hladká jednovrstvá vnitřních stěn nanášená ručně</t>
  </si>
  <si>
    <t>1164284442</t>
  </si>
  <si>
    <t>https://podminky.urs.cz/item/CS_URS_2024_01/612321121</t>
  </si>
  <si>
    <t xml:space="preserve">2,6*(3,14+1,8)*2-0,6*2,0    "1.02"</t>
  </si>
  <si>
    <t xml:space="preserve">2,6*(5,57+4,62)*2-0,8*2,0-0,87*2,36-1,46*1,46+0,2*(2,36*2+0,87+1,46)  "1.03"</t>
  </si>
  <si>
    <t>612321131</t>
  </si>
  <si>
    <t>Vápenocementový štuk vnitřních stěn tloušťky do 3 mm</t>
  </si>
  <si>
    <t>964286424</t>
  </si>
  <si>
    <t>https://podminky.urs.cz/item/CS_URS_2024_01/612321131</t>
  </si>
  <si>
    <t xml:space="preserve">0,4*(3,14+1,8)*2    "1.02"</t>
  </si>
  <si>
    <t>2,6*(5,57+4,62)*2-0,8*2,0-0,87*2,36-1,46*1,46+0,2*(2,36*2+0,87+1,46)-1,6*(3,67+0,6) "1.03"</t>
  </si>
  <si>
    <t>13</t>
  </si>
  <si>
    <t>612321191</t>
  </si>
  <si>
    <t>Příplatek k vápenocementové omítce vnitřních stěn za každých dalších 5 mm tloušťky ručně</t>
  </si>
  <si>
    <t>184909087</t>
  </si>
  <si>
    <t>https://podminky.urs.cz/item/CS_URS_2024_01/612321191</t>
  </si>
  <si>
    <t xml:space="preserve">2,6*(1,05+2,25*2)-0,8*2,0-0,6*2,0+0,1*(1,05+2,1*2)     "1.01"</t>
  </si>
  <si>
    <t>85,256*2 'Přepočtené koeficientem množství</t>
  </si>
  <si>
    <t>14</t>
  </si>
  <si>
    <t>619995001</t>
  </si>
  <si>
    <t>Začištění omítek kolem oken, dveří, podlah nebo obkladů</t>
  </si>
  <si>
    <t>632767753</t>
  </si>
  <si>
    <t>https://podminky.urs.cz/item/CS_URS_2024_01/619995001</t>
  </si>
  <si>
    <t xml:space="preserve">(1,05+2,6*2)*2+(0,8+2*2,0)*2     "1.01"</t>
  </si>
  <si>
    <t xml:space="preserve">(2,25+1,05)*2-0,8*2-0,6   "sokl 1.01"</t>
  </si>
  <si>
    <t xml:space="preserve">2*(3,14+1,8)    "obklad 1.02"</t>
  </si>
  <si>
    <t xml:space="preserve">2*1,6+0,6+3,67   "obklad 1.03"</t>
  </si>
  <si>
    <t>15</t>
  </si>
  <si>
    <t>632450122</t>
  </si>
  <si>
    <t>Vyrovnávací cementový potěr tl přes 20 do 30 mm ze suchých směsí provedený v pásu</t>
  </si>
  <si>
    <t>1419277565</t>
  </si>
  <si>
    <t>https://podminky.urs.cz/item/CS_URS_2024_01/632450122</t>
  </si>
  <si>
    <t xml:space="preserve">0,2*1,46  "parapety 1.03"</t>
  </si>
  <si>
    <t>16</t>
  </si>
  <si>
    <t>642945111</t>
  </si>
  <si>
    <t>Osazování protipožárních nebo protiplynových zárubní dveří jednokřídlových do 2,5 m2</t>
  </si>
  <si>
    <t>1186660504</t>
  </si>
  <si>
    <t>https://podminky.urs.cz/item/CS_URS_2024_01/642945111</t>
  </si>
  <si>
    <t>17</t>
  </si>
  <si>
    <t>M</t>
  </si>
  <si>
    <t>55331557</t>
  </si>
  <si>
    <t>zárubeň jednokřídlá ocelová pro zdění s protipožární úpravou tl stěny 75-100mm rozměru 800/1970, 2100mm</t>
  </si>
  <si>
    <t>1432152553</t>
  </si>
  <si>
    <t>Ostatní konstrukce a práce, bourání</t>
  </si>
  <si>
    <t>18</t>
  </si>
  <si>
    <t>949101111</t>
  </si>
  <si>
    <t>Lešení pomocné pro objekty pozemních staveb s lešeňovou podlahou v do 1,9 m zatížení do 150 kg/m2</t>
  </si>
  <si>
    <t>-1620164615</t>
  </si>
  <si>
    <t>https://podminky.urs.cz/item/CS_URS_2024_01/949101111</t>
  </si>
  <si>
    <t xml:space="preserve">1,05*1,8  "1.01"</t>
  </si>
  <si>
    <t xml:space="preserve">3,14*1,8    "1.02"</t>
  </si>
  <si>
    <t>19</t>
  </si>
  <si>
    <t>952901111</t>
  </si>
  <si>
    <t>Vyčištění budov bytové a občanské výstavby při výšce podlaží do 4 m</t>
  </si>
  <si>
    <t>-918940408</t>
  </si>
  <si>
    <t>https://podminky.urs.cz/item/CS_URS_2024_01/952901111</t>
  </si>
  <si>
    <t xml:space="preserve">1,05*2,25  "1.01"</t>
  </si>
  <si>
    <t>20</t>
  </si>
  <si>
    <t>953941516</t>
  </si>
  <si>
    <t>Osazování kovových konzol nebo kotev pro záclonové kryty, radiátorové držáky apod.</t>
  </si>
  <si>
    <t>1853199777</t>
  </si>
  <si>
    <t>https://podminky.urs.cz/item/CS_URS_2024_01/953941516</t>
  </si>
  <si>
    <t>RMAT0001</t>
  </si>
  <si>
    <t>Vnitřní kovová tyč pro uchycení záclony nebo závěsu - ozn. 05</t>
  </si>
  <si>
    <t>-802433714</t>
  </si>
  <si>
    <t>22</t>
  </si>
  <si>
    <t>962031132</t>
  </si>
  <si>
    <t>Bourání příček nebo přizdívek z cihel pálených tl do 100 mm</t>
  </si>
  <si>
    <t>-512345867</t>
  </si>
  <si>
    <t>https://podminky.urs.cz/item/CS_URS_2024_01/962031132</t>
  </si>
  <si>
    <t xml:space="preserve">1,05*2,6-0,8*2,0   "1.01"</t>
  </si>
  <si>
    <t xml:space="preserve">2,6*(0,61+0,62)-0,52*2,4      "1.03"</t>
  </si>
  <si>
    <t>23</t>
  </si>
  <si>
    <t>967031132</t>
  </si>
  <si>
    <t>Přisekání rovných ostění v cihelném zdivu na MV nebo MVC</t>
  </si>
  <si>
    <t>1509059500</t>
  </si>
  <si>
    <t>https://podminky.urs.cz/item/CS_URS_2024_01/967031132</t>
  </si>
  <si>
    <t xml:space="preserve">2,6*0,1*2   "1.01"</t>
  </si>
  <si>
    <t xml:space="preserve">2*2,6*0,1   "1.03"</t>
  </si>
  <si>
    <t>24</t>
  </si>
  <si>
    <t>968062455</t>
  </si>
  <si>
    <t>Vybourání dřevěných dveřních zárubní pl do 2 m2</t>
  </si>
  <si>
    <t>2103385966</t>
  </si>
  <si>
    <t>https://podminky.urs.cz/item/CS_URS_2024_01/968062455</t>
  </si>
  <si>
    <t xml:space="preserve">2,4*0,52      "1.03"</t>
  </si>
  <si>
    <t>25</t>
  </si>
  <si>
    <t>968072455</t>
  </si>
  <si>
    <t>Vybourání kovových dveřních zárubní pl do 2 m2</t>
  </si>
  <si>
    <t>-304738073</t>
  </si>
  <si>
    <t>https://podminky.urs.cz/item/CS_URS_2024_01/968072455</t>
  </si>
  <si>
    <t>0,8*2,0</t>
  </si>
  <si>
    <t>26</t>
  </si>
  <si>
    <t>974031144</t>
  </si>
  <si>
    <t>Vysekání rýh ve zdivu cihelném hl do 70 mm š do 150 mm</t>
  </si>
  <si>
    <t>1937335952</t>
  </si>
  <si>
    <t>https://podminky.urs.cz/item/CS_URS_2024_01/974031144</t>
  </si>
  <si>
    <t xml:space="preserve">2+1,5  "voda"</t>
  </si>
  <si>
    <t xml:space="preserve">2,5+1,5   "kanalizace"</t>
  </si>
  <si>
    <t>27</t>
  </si>
  <si>
    <t>978011191</t>
  </si>
  <si>
    <t>Otlučení (osekání) vnitřní vápenné nebo vápenocementové omítky stropů v rozsahu přes 50 do 100 %</t>
  </si>
  <si>
    <t>-328484757</t>
  </si>
  <si>
    <t>https://podminky.urs.cz/item/CS_URS_2024_01/978011191</t>
  </si>
  <si>
    <t>28</t>
  </si>
  <si>
    <t>978013191</t>
  </si>
  <si>
    <t>Otlučení (osekání) vnitřní vápenné nebo vápenocementové omítky stěn v rozsahu přes 50 do 100 %</t>
  </si>
  <si>
    <t>567036395</t>
  </si>
  <si>
    <t>https://podminky.urs.cz/item/CS_URS_2024_01/978013191</t>
  </si>
  <si>
    <t xml:space="preserve">2,6*(1,05+1,8)*2-0,8*2,0-0,6*2,0-0,8*2,0+0,1*(1,05+2,1*2) +0,35*(1,05+2*2,1)    "1.01"</t>
  </si>
  <si>
    <t xml:space="preserve">2,6*2*(1,8+3,14)-0,6*2,0   "1.02"</t>
  </si>
  <si>
    <t xml:space="preserve">2,6*2*(5,57+4,62)-0,8*2,0-0,87*2,36-1,46*1,46+0,2*(2,33+2*2,36)     "1.03"</t>
  </si>
  <si>
    <t>997</t>
  </si>
  <si>
    <t>Přesun sutě</t>
  </si>
  <si>
    <t>29</t>
  </si>
  <si>
    <t>997013211</t>
  </si>
  <si>
    <t>Vnitrostaveništní doprava suti a vybouraných hmot pro budovy v do 6 m ručně</t>
  </si>
  <si>
    <t>t</t>
  </si>
  <si>
    <t>-949020256</t>
  </si>
  <si>
    <t>https://podminky.urs.cz/item/CS_URS_2024_01/997013211</t>
  </si>
  <si>
    <t>30</t>
  </si>
  <si>
    <t>997013219</t>
  </si>
  <si>
    <t>Příplatek k vnitrostaveništní dopravě suti a vybouraných hmot za zvětšenou dopravu suti ZKD 10 m</t>
  </si>
  <si>
    <t>-1979158314</t>
  </si>
  <si>
    <t>https://podminky.urs.cz/item/CS_URS_2024_01/997013219</t>
  </si>
  <si>
    <t>31</t>
  </si>
  <si>
    <t>997013501</t>
  </si>
  <si>
    <t>Odvoz suti a vybouraných hmot na skládku nebo meziskládku do 1 km se složením</t>
  </si>
  <si>
    <t>-1038029354</t>
  </si>
  <si>
    <t>https://podminky.urs.cz/item/CS_URS_2024_01/997013501</t>
  </si>
  <si>
    <t>32</t>
  </si>
  <si>
    <t>997013509</t>
  </si>
  <si>
    <t>Příplatek k odvozu suti a vybouraných hmot na skládku ZKD 1 km přes 1 km</t>
  </si>
  <si>
    <t>1222303463</t>
  </si>
  <si>
    <t>https://podminky.urs.cz/item/CS_URS_2024_01/997013509</t>
  </si>
  <si>
    <t>10,319*14 'Přepočtené koeficientem množství</t>
  </si>
  <si>
    <t>33</t>
  </si>
  <si>
    <t>997013631</t>
  </si>
  <si>
    <t>Poplatek za uložení na skládce (skládkovné) stavebního odpadu směsného kód odpadu 17 09 04</t>
  </si>
  <si>
    <t>-720282415</t>
  </si>
  <si>
    <t>https://podminky.urs.cz/item/CS_URS_2024_01/997013631</t>
  </si>
  <si>
    <t>998</t>
  </si>
  <si>
    <t>Přesun hmot</t>
  </si>
  <si>
    <t>34</t>
  </si>
  <si>
    <t>998018001</t>
  </si>
  <si>
    <t>Přesun hmot pro budovy ruční pro budovy v do 6 m</t>
  </si>
  <si>
    <t>-736548807</t>
  </si>
  <si>
    <t>https://podminky.urs.cz/item/CS_URS_2024_01/998018001</t>
  </si>
  <si>
    <t>35</t>
  </si>
  <si>
    <t>998018011</t>
  </si>
  <si>
    <t>Příplatek k ručnímu přesunu hmot pro budovy za zvětšený přesun ZKD 100 m</t>
  </si>
  <si>
    <t>-2025481746</t>
  </si>
  <si>
    <t>https://podminky.urs.cz/item/CS_URS_2024_01/998018011</t>
  </si>
  <si>
    <t>PSV</t>
  </si>
  <si>
    <t>Práce a dodávky PSV</t>
  </si>
  <si>
    <t>721</t>
  </si>
  <si>
    <t>Zdravotechnika - vnitřní kanalizace</t>
  </si>
  <si>
    <t>36</t>
  </si>
  <si>
    <t>721173723</t>
  </si>
  <si>
    <t>Potrubí kanalizační z PE připojovací DN 50</t>
  </si>
  <si>
    <t>474346591</t>
  </si>
  <si>
    <t>https://podminky.urs.cz/item/CS_URS_2024_01/721173723</t>
  </si>
  <si>
    <t>2,5+1,5</t>
  </si>
  <si>
    <t>37</t>
  </si>
  <si>
    <t>721173726</t>
  </si>
  <si>
    <t>Potrubí kanalizační z PE připojovací DN 100</t>
  </si>
  <si>
    <t>1439911401</t>
  </si>
  <si>
    <t>https://podminky.urs.cz/item/CS_URS_2024_01/721173726</t>
  </si>
  <si>
    <t>722</t>
  </si>
  <si>
    <t>Zdravotechnika - vnitřní vodovod</t>
  </si>
  <si>
    <t>38</t>
  </si>
  <si>
    <t>722173113</t>
  </si>
  <si>
    <t>Potrubí vodovodní plastové PE-Xa spoj násuvnou objímkou plastovou D 20x2,8 mm</t>
  </si>
  <si>
    <t>-156045356</t>
  </si>
  <si>
    <t>https://podminky.urs.cz/item/CS_URS_2024_01/722173113</t>
  </si>
  <si>
    <t xml:space="preserve">2*2+2*1,5  "1.02, 1.03"</t>
  </si>
  <si>
    <t>39</t>
  </si>
  <si>
    <t>722220111</t>
  </si>
  <si>
    <t>Nástěnka pro výtokový ventil G 1/2" s jedním závitem</t>
  </si>
  <si>
    <t>-1246247935</t>
  </si>
  <si>
    <t>https://podminky.urs.cz/item/CS_URS_2024_01/722220111</t>
  </si>
  <si>
    <t>40</t>
  </si>
  <si>
    <t>722220121</t>
  </si>
  <si>
    <t>Nástěnka pro baterii G 1/2" s jedním závitem</t>
  </si>
  <si>
    <t>pár</t>
  </si>
  <si>
    <t>2112203730</t>
  </si>
  <si>
    <t>https://podminky.urs.cz/item/CS_URS_2024_01/722220121</t>
  </si>
  <si>
    <t>41</t>
  </si>
  <si>
    <t>722220851</t>
  </si>
  <si>
    <t>Demontáž armatur závitových s jedním závitem G do 3/4</t>
  </si>
  <si>
    <t>-1091285380</t>
  </si>
  <si>
    <t>https://podminky.urs.cz/item/CS_URS_2024_01/722220851</t>
  </si>
  <si>
    <t>725</t>
  </si>
  <si>
    <t>Zdravotechnika - zařizovací předměty</t>
  </si>
  <si>
    <t>42</t>
  </si>
  <si>
    <t>725110814</t>
  </si>
  <si>
    <t>Demontáž klozetu Kombi</t>
  </si>
  <si>
    <t>soubor</t>
  </si>
  <si>
    <t>1839984716</t>
  </si>
  <si>
    <t>https://podminky.urs.cz/item/CS_URS_2024_01/725110814</t>
  </si>
  <si>
    <t>43</t>
  </si>
  <si>
    <t>725112182.LFN</t>
  </si>
  <si>
    <t>Kombi klozet Lyra Plus s úspornou armaturou odpad svislý</t>
  </si>
  <si>
    <t>-1063969239</t>
  </si>
  <si>
    <t>P</t>
  </si>
  <si>
    <t>Poznámka k položce:_x000d_
Popis zař.předmětu - tabulka prvků PSV - ozn. 05</t>
  </si>
  <si>
    <t>44</t>
  </si>
  <si>
    <t>725119131</t>
  </si>
  <si>
    <t>Montáž klozetových sedátek standardních</t>
  </si>
  <si>
    <t>1298593754</t>
  </si>
  <si>
    <t>https://podminky.urs.cz/item/CS_URS_2024_01/725119131</t>
  </si>
  <si>
    <t>Poznámka k položce:_x000d_
Součástí ceny je i úschova a ochránění tohoto zař. předmětu</t>
  </si>
  <si>
    <t>45</t>
  </si>
  <si>
    <t>55167381</t>
  </si>
  <si>
    <t>sedátko klozetové duroplastové bílé s poklopem</t>
  </si>
  <si>
    <t>1472571222</t>
  </si>
  <si>
    <t>46</t>
  </si>
  <si>
    <t>725210821</t>
  </si>
  <si>
    <t>Demontáž umyvadel bez výtokových armatur</t>
  </si>
  <si>
    <t>299527057</t>
  </si>
  <si>
    <t>https://podminky.urs.cz/item/CS_URS_2024_01/725210821</t>
  </si>
  <si>
    <t>47</t>
  </si>
  <si>
    <t>725219101</t>
  </si>
  <si>
    <t>Montáž umyvadla připevněného na konzoly</t>
  </si>
  <si>
    <t>-826244949</t>
  </si>
  <si>
    <t>https://podminky.urs.cz/item/CS_URS_2024_01/725219101</t>
  </si>
  <si>
    <t>48</t>
  </si>
  <si>
    <t>64211046</t>
  </si>
  <si>
    <t>umyvadlo keramické závěsné bílé š 600mm</t>
  </si>
  <si>
    <t>-31639610</t>
  </si>
  <si>
    <t>Poznámka k položce:_x000d_
Popis zař.předmětu - tabulka prvků PSV - ozn. 06</t>
  </si>
  <si>
    <t>49</t>
  </si>
  <si>
    <t>725240811.R</t>
  </si>
  <si>
    <t xml:space="preserve">Demontáž zástěn sprch.vaniček </t>
  </si>
  <si>
    <t>-754605813</t>
  </si>
  <si>
    <t>50</t>
  </si>
  <si>
    <t>725240812</t>
  </si>
  <si>
    <t>Demontáž vaniček sprchových bez výtokových armatur</t>
  </si>
  <si>
    <t>-428896056</t>
  </si>
  <si>
    <t>https://podminky.urs.cz/item/CS_URS_2024_01/725240812</t>
  </si>
  <si>
    <t>51</t>
  </si>
  <si>
    <t>725241513.LFN</t>
  </si>
  <si>
    <t>Vanička sprchová keramická čtvercová JIKA ITALIA 900x900 mm</t>
  </si>
  <si>
    <t>-1482556371</t>
  </si>
  <si>
    <t>52</t>
  </si>
  <si>
    <t>725244153</t>
  </si>
  <si>
    <t>Dveře sprchové polorámové skleněné tl. 6 mm otvíravé dvoukřídlové do niky na vaničku šířky 900 mm</t>
  </si>
  <si>
    <t>-1500306799</t>
  </si>
  <si>
    <t>https://podminky.urs.cz/item/CS_URS_2024_01/725244153</t>
  </si>
  <si>
    <t>Poznámka k položce:_x000d_
Popis zař.předmětu - tabulka prvků PSV - ozn. 04</t>
  </si>
  <si>
    <t>53</t>
  </si>
  <si>
    <t>725530823</t>
  </si>
  <si>
    <t>Demontáž ohřívač elektrický tlakový přes 50 do 200 l</t>
  </si>
  <si>
    <t>-7118899</t>
  </si>
  <si>
    <t>https://podminky.urs.cz/item/CS_URS_2024_01/725530823</t>
  </si>
  <si>
    <t>54</t>
  </si>
  <si>
    <t>725539204</t>
  </si>
  <si>
    <t>Montáž ohřívačů zásobníkových závěsných tlakových přes 80 do 125 l</t>
  </si>
  <si>
    <t>-1114816777</t>
  </si>
  <si>
    <t>https://podminky.urs.cz/item/CS_URS_2024_01/725539204</t>
  </si>
  <si>
    <t>55</t>
  </si>
  <si>
    <t>725820801</t>
  </si>
  <si>
    <t>Demontáž baterie nástěnné do G 3 / 4</t>
  </si>
  <si>
    <t>-1579966696</t>
  </si>
  <si>
    <t>https://podminky.urs.cz/item/CS_URS_2024_01/725820801</t>
  </si>
  <si>
    <t>56</t>
  </si>
  <si>
    <t>725822613</t>
  </si>
  <si>
    <t>Baterie umyvadlová stojánková páková s výpustí</t>
  </si>
  <si>
    <t>921250130</t>
  </si>
  <si>
    <t>https://podminky.urs.cz/item/CS_URS_2024_01/725822613</t>
  </si>
  <si>
    <t>57</t>
  </si>
  <si>
    <t>725840850</t>
  </si>
  <si>
    <t>Demontáž baterie sprch diferenciální do G 3/4x1</t>
  </si>
  <si>
    <t>1566370269</t>
  </si>
  <si>
    <t>https://podminky.urs.cz/item/CS_URS_2024_01/725840850</t>
  </si>
  <si>
    <t>58</t>
  </si>
  <si>
    <t>725849412</t>
  </si>
  <si>
    <t>Montáž baterie sprchové nástěnné s pevnou výškou sprchy</t>
  </si>
  <si>
    <t>1177106505</t>
  </si>
  <si>
    <t>https://podminky.urs.cz/item/CS_URS_2024_01/725849412</t>
  </si>
  <si>
    <t>59</t>
  </si>
  <si>
    <t>55145590</t>
  </si>
  <si>
    <t>baterie sprchová páková včetně sprchové soupravy 150mm chrom</t>
  </si>
  <si>
    <t>-1021934339</t>
  </si>
  <si>
    <t>60</t>
  </si>
  <si>
    <t>725860811</t>
  </si>
  <si>
    <t>Demontáž uzávěrů zápachu jednoduchých</t>
  </si>
  <si>
    <t>2119581334</t>
  </si>
  <si>
    <t>https://podminky.urs.cz/item/CS_URS_2024_01/725860811</t>
  </si>
  <si>
    <t>61</t>
  </si>
  <si>
    <t>725865311</t>
  </si>
  <si>
    <t>Zápachová uzávěrka sprchových van DN 40/50 s kulovým kloubem na odtoku</t>
  </si>
  <si>
    <t>-1753482470</t>
  </si>
  <si>
    <t>https://podminky.urs.cz/item/CS_URS_2024_01/725865311</t>
  </si>
  <si>
    <t>62</t>
  </si>
  <si>
    <t>725869101</t>
  </si>
  <si>
    <t>Montáž zápachových uzávěrek umyvadlových do DN 40</t>
  </si>
  <si>
    <t>670266309</t>
  </si>
  <si>
    <t>https://podminky.urs.cz/item/CS_URS_2024_01/725869101</t>
  </si>
  <si>
    <t>63</t>
  </si>
  <si>
    <t>55162001</t>
  </si>
  <si>
    <t>uzávěrka zápachová umyvadlová s celokovovým kulatým designem DN 32</t>
  </si>
  <si>
    <t>-440605509</t>
  </si>
  <si>
    <t>64</t>
  </si>
  <si>
    <t>998725121</t>
  </si>
  <si>
    <t>Přesun hmot tonážní pro zařizovací předměty ruční v objektech v do 6 m</t>
  </si>
  <si>
    <t>-1100066894</t>
  </si>
  <si>
    <t>https://podminky.urs.cz/item/CS_URS_2024_01/998725121</t>
  </si>
  <si>
    <t>65</t>
  </si>
  <si>
    <t>998725129</t>
  </si>
  <si>
    <t>Příplatek k ručnímu přesunu hmot tonážnímu pro zařizovací předměty za zvětšený přesun ZKD 50 m</t>
  </si>
  <si>
    <t>1223413107</t>
  </si>
  <si>
    <t>https://podminky.urs.cz/item/CS_URS_2024_01/998725129</t>
  </si>
  <si>
    <t>66</t>
  </si>
  <si>
    <t>HZS2211</t>
  </si>
  <si>
    <t>Hodinová zúčtovací sazba instalatér</t>
  </si>
  <si>
    <t>hod</t>
  </si>
  <si>
    <t>-1919189747</t>
  </si>
  <si>
    <t>https://podminky.urs.cz/item/CS_URS_2024_01/HZS2211</t>
  </si>
  <si>
    <t>Poznámka k položce:_x000d_
Demontáž madla, napojení a úprava stávajících rozvodů</t>
  </si>
  <si>
    <t>741</t>
  </si>
  <si>
    <t>Elektroinstalace - silnoproud</t>
  </si>
  <si>
    <t>67</t>
  </si>
  <si>
    <t>HZS2231</t>
  </si>
  <si>
    <t>Hodinová zúčtovací sazba elektrikář</t>
  </si>
  <si>
    <t>-831309676</t>
  </si>
  <si>
    <t>https://podminky.urs.cz/item/CS_URS_2024_01/HZS2231</t>
  </si>
  <si>
    <t>Poznámka k položce:_x000d_
Demontáž a zpětná montáž akumul.kamen</t>
  </si>
  <si>
    <t>2+4</t>
  </si>
  <si>
    <t>68</t>
  </si>
  <si>
    <t>54171014</t>
  </si>
  <si>
    <t>plech pod kamna 675x1000mm Pz</t>
  </si>
  <si>
    <t>-826020894</t>
  </si>
  <si>
    <t>1,5*0,5</t>
  </si>
  <si>
    <t>69</t>
  </si>
  <si>
    <t>11.290.004</t>
  </si>
  <si>
    <t>EMKO Kamna akumulační 6 kW s prostorovým termostatem s LCD displejem PT14-P</t>
  </si>
  <si>
    <t>1031209561</t>
  </si>
  <si>
    <t>742</t>
  </si>
  <si>
    <t>Elektroinstalace - slaboproud</t>
  </si>
  <si>
    <t>70</t>
  </si>
  <si>
    <t>742310006</t>
  </si>
  <si>
    <t>Montáž domácího nástěnného audio/video telefonu</t>
  </si>
  <si>
    <t>1772584913</t>
  </si>
  <si>
    <t>https://podminky.urs.cz/item/CS_URS_2024_01/742310006</t>
  </si>
  <si>
    <t>71</t>
  </si>
  <si>
    <t>742310806</t>
  </si>
  <si>
    <t>Demontáž domácího nástěnného audio/video telefonu</t>
  </si>
  <si>
    <t>329891126</t>
  </si>
  <si>
    <t>https://podminky.urs.cz/item/CS_URS_2024_01/742310806</t>
  </si>
  <si>
    <t>751</t>
  </si>
  <si>
    <t>Vzduchotechnika</t>
  </si>
  <si>
    <t>72</t>
  </si>
  <si>
    <t>751398821</t>
  </si>
  <si>
    <t>Demontáž větrací mřížky stěnové průřezu do 0,040 m2</t>
  </si>
  <si>
    <t>973247825</t>
  </si>
  <si>
    <t>https://podminky.urs.cz/item/CS_URS_2024_01/751398821</t>
  </si>
  <si>
    <t>766</t>
  </si>
  <si>
    <t>Konstrukce truhlářské</t>
  </si>
  <si>
    <t>73</t>
  </si>
  <si>
    <t>766660021</t>
  </si>
  <si>
    <t>Montáž dveřních křídel otvíravých jednokřídlových š do 0,8 m požárních do ocelové zárubně</t>
  </si>
  <si>
    <t>-413962774</t>
  </si>
  <si>
    <t>https://podminky.urs.cz/item/CS_URS_2024_01/766660021</t>
  </si>
  <si>
    <t>74</t>
  </si>
  <si>
    <t>61162098</t>
  </si>
  <si>
    <t>dveře jednokřídlé dřevotřískové protipožární EI (EW) 30 D3 povrch laminátový plné 800x1970-2100mm</t>
  </si>
  <si>
    <t>-2049065563</t>
  </si>
  <si>
    <t>Poznámka k položce:_x000d_
Ozn. v tabulce prvků PSV O1</t>
  </si>
  <si>
    <t>75</t>
  </si>
  <si>
    <t>766660728</t>
  </si>
  <si>
    <t>Montáž dveřního interiérového kování - zámku</t>
  </si>
  <si>
    <t>-1567756762</t>
  </si>
  <si>
    <t>https://podminky.urs.cz/item/CS_URS_2024_01/766660728</t>
  </si>
  <si>
    <t>76</t>
  </si>
  <si>
    <t>54924003</t>
  </si>
  <si>
    <t>zámek zadlabací mezipokojový pravý pro WC kování 72x55mm</t>
  </si>
  <si>
    <t>-1913306144</t>
  </si>
  <si>
    <t>77</t>
  </si>
  <si>
    <t>54924002</t>
  </si>
  <si>
    <t>zámek zadlabací mezipokojový levý s dozickým klíčem rozteč 72x55mm</t>
  </si>
  <si>
    <t>-863678274</t>
  </si>
  <si>
    <t>78</t>
  </si>
  <si>
    <t>766660729</t>
  </si>
  <si>
    <t>Montáž dveřního interiérového kování - štítku s klikou</t>
  </si>
  <si>
    <t>1064107488</t>
  </si>
  <si>
    <t>https://podminky.urs.cz/item/CS_URS_2024_01/766660729</t>
  </si>
  <si>
    <t>79</t>
  </si>
  <si>
    <t>54914123</t>
  </si>
  <si>
    <t>kování rozetové klika/klika</t>
  </si>
  <si>
    <t>-1911784542</t>
  </si>
  <si>
    <t>80</t>
  </si>
  <si>
    <t>766660730</t>
  </si>
  <si>
    <t>Montáž dveřního interiérového kování - WC kliky se zámkem</t>
  </si>
  <si>
    <t>-1576981822</t>
  </si>
  <si>
    <t>https://podminky.urs.cz/item/CS_URS_2024_01/766660730</t>
  </si>
  <si>
    <t>81</t>
  </si>
  <si>
    <t>54914128</t>
  </si>
  <si>
    <t>kování rozetové spodní pro WC</t>
  </si>
  <si>
    <t>765509420</t>
  </si>
  <si>
    <t>82</t>
  </si>
  <si>
    <t>766660731</t>
  </si>
  <si>
    <t>Montáž dveřního bezpečnostního kování - zámku</t>
  </si>
  <si>
    <t>45203354</t>
  </si>
  <si>
    <t>https://podminky.urs.cz/item/CS_URS_2024_01/766660731</t>
  </si>
  <si>
    <t>83</t>
  </si>
  <si>
    <t>54924010</t>
  </si>
  <si>
    <t>zámek zadlabací protipožární rozteč 90x55,5mm</t>
  </si>
  <si>
    <t>482105874</t>
  </si>
  <si>
    <t>84</t>
  </si>
  <si>
    <t>54964108</t>
  </si>
  <si>
    <t>vložka cylindrická 29+70</t>
  </si>
  <si>
    <t>-1537644737</t>
  </si>
  <si>
    <t>85</t>
  </si>
  <si>
    <t>766660733</t>
  </si>
  <si>
    <t>Montáž dveřního bezpečnostního kování - štítku s klikou</t>
  </si>
  <si>
    <t>-2050621670</t>
  </si>
  <si>
    <t>https://podminky.urs.cz/item/CS_URS_2024_01/766660733</t>
  </si>
  <si>
    <t>86</t>
  </si>
  <si>
    <t>54914130</t>
  </si>
  <si>
    <t>kování bezpečnostní madlo/klika RC2</t>
  </si>
  <si>
    <t>-1304233590</t>
  </si>
  <si>
    <t>87</t>
  </si>
  <si>
    <t>766660903</t>
  </si>
  <si>
    <t>Výměna dveřních křídel otevíravých jednokřídlových šířky do 0,8 m v ocelové zárubni</t>
  </si>
  <si>
    <t>-2048343778</t>
  </si>
  <si>
    <t>https://podminky.urs.cz/item/CS_URS_2024_01/766660903</t>
  </si>
  <si>
    <t>Poznámka k položce:_x000d_
Zpětná montáž vnitřních dveří bytu včetně jejich dočasného uložení a ochránění</t>
  </si>
  <si>
    <t>88</t>
  </si>
  <si>
    <t>61162072</t>
  </si>
  <si>
    <t>dveře jednokřídlé voštinové povrch laminátový plné 600x1970-2100mm</t>
  </si>
  <si>
    <t>2056695459</t>
  </si>
  <si>
    <t xml:space="preserve">Poznámka k položce:_x000d_
Ozn. v tabulce prvků PSV O3_x000d_
</t>
  </si>
  <si>
    <t>89</t>
  </si>
  <si>
    <t>61162080</t>
  </si>
  <si>
    <t>dveře jednokřídlé voštinové povrch laminátový částečně prosklené 800x1970-2100mm</t>
  </si>
  <si>
    <t>325262017</t>
  </si>
  <si>
    <t>Poznámka k položce:_x000d_
Ozn. v tabulce prvků PSV O2</t>
  </si>
  <si>
    <t>90</t>
  </si>
  <si>
    <t>766691812</t>
  </si>
  <si>
    <t>Demontáž parapetních desek dřevěných nebo plastových šířky přes 300 mm</t>
  </si>
  <si>
    <t>-1911525341</t>
  </si>
  <si>
    <t>https://podminky.urs.cz/item/CS_URS_2024_01/766691812</t>
  </si>
  <si>
    <t xml:space="preserve">1,46    "1.03"</t>
  </si>
  <si>
    <t>91</t>
  </si>
  <si>
    <t>766691914</t>
  </si>
  <si>
    <t>Vyvěšení nebo zavěšení dřevěných křídel dveří pl do 2 m2</t>
  </si>
  <si>
    <t>341263809</t>
  </si>
  <si>
    <t>https://podminky.urs.cz/item/CS_URS_2024_01/766691914</t>
  </si>
  <si>
    <t>92</t>
  </si>
  <si>
    <t>766694116</t>
  </si>
  <si>
    <t>Montáž parapetních desek dřevěných nebo plastových š do 30 cm</t>
  </si>
  <si>
    <t>-1676542736</t>
  </si>
  <si>
    <t>https://podminky.urs.cz/item/CS_URS_2024_01/766694116</t>
  </si>
  <si>
    <t>93</t>
  </si>
  <si>
    <t>61144401</t>
  </si>
  <si>
    <t>parapet plastový vnitřní š 250mm</t>
  </si>
  <si>
    <t>-765517882</t>
  </si>
  <si>
    <t>94</t>
  </si>
  <si>
    <t>61144019</t>
  </si>
  <si>
    <t>koncovka k parapetu plastovému vnitřnímu 1 pár</t>
  </si>
  <si>
    <t>sada</t>
  </si>
  <si>
    <t>-318685609</t>
  </si>
  <si>
    <t>95</t>
  </si>
  <si>
    <t>766695212</t>
  </si>
  <si>
    <t>Montáž truhlářských prahů dveří jednokřídlových š do 10 cm</t>
  </si>
  <si>
    <t>-594939516</t>
  </si>
  <si>
    <t>https://podminky.urs.cz/item/CS_URS_2024_01/766695212</t>
  </si>
  <si>
    <t>96</t>
  </si>
  <si>
    <t>61187156</t>
  </si>
  <si>
    <t>práh dveřní dřevěný dubový tl 20mm dl 820mm š 100mm</t>
  </si>
  <si>
    <t>-843890314</t>
  </si>
  <si>
    <t>97</t>
  </si>
  <si>
    <t>998766121</t>
  </si>
  <si>
    <t>Přesun hmot tonážní pro kce truhlářské ruční v objektech v do 6 m</t>
  </si>
  <si>
    <t>-1078052646</t>
  </si>
  <si>
    <t>https://podminky.urs.cz/item/CS_URS_2024_01/998766121</t>
  </si>
  <si>
    <t>98</t>
  </si>
  <si>
    <t>998766129</t>
  </si>
  <si>
    <t>Příplatek k ručnímu přesunu hmot tonážnímu pro kce truhlářské za zvětšený přesun ZKD 50 m</t>
  </si>
  <si>
    <t>-1154634662</t>
  </si>
  <si>
    <t>https://podminky.urs.cz/item/CS_URS_2024_01/998766129</t>
  </si>
  <si>
    <t>99</t>
  </si>
  <si>
    <t>HZS2121</t>
  </si>
  <si>
    <t>Hodinová zúčtovací sazba truhlář</t>
  </si>
  <si>
    <t>-3772856</t>
  </si>
  <si>
    <t>https://podminky.urs.cz/item/CS_URS_2024_01/HZS2121</t>
  </si>
  <si>
    <t>Poznámka k položce:_x000d_
Demontáž poličky 1.01 a garnýže 1.03</t>
  </si>
  <si>
    <t>1+1</t>
  </si>
  <si>
    <t>767</t>
  </si>
  <si>
    <t>Konstrukce zámečnické</t>
  </si>
  <si>
    <t>100</t>
  </si>
  <si>
    <t>767810112</t>
  </si>
  <si>
    <t>Montáž mřížek větracích čtyřhranných průřezu přes 0,01 do 0,04 m2</t>
  </si>
  <si>
    <t>-538388583</t>
  </si>
  <si>
    <t>https://podminky.urs.cz/item/CS_URS_2024_01/767810112</t>
  </si>
  <si>
    <t>101</t>
  </si>
  <si>
    <t>55341427</t>
  </si>
  <si>
    <t>mřížka větrací nerezová se síťovinou 150x150mm</t>
  </si>
  <si>
    <t>1122981050</t>
  </si>
  <si>
    <t>771</t>
  </si>
  <si>
    <t>Podlahy z dlaždic</t>
  </si>
  <si>
    <t>102</t>
  </si>
  <si>
    <t>771111011</t>
  </si>
  <si>
    <t>Vysátí podkladu před pokládkou dlažby</t>
  </si>
  <si>
    <t>1604413528</t>
  </si>
  <si>
    <t>https://podminky.urs.cz/item/CS_URS_2024_01/771111011</t>
  </si>
  <si>
    <t xml:space="preserve">2,25*1,05+0,8*0,1*2  "1.01"</t>
  </si>
  <si>
    <t xml:space="preserve">3,14*1,8+0,6*0,1   "1.02"</t>
  </si>
  <si>
    <t>103</t>
  </si>
  <si>
    <t>771121011</t>
  </si>
  <si>
    <t>Nátěr penetrační na podlahu</t>
  </si>
  <si>
    <t>-679673743</t>
  </si>
  <si>
    <t>https://podminky.urs.cz/item/CS_URS_2024_01/771121011</t>
  </si>
  <si>
    <t>8,235*2 'Přepočtené koeficientem množství</t>
  </si>
  <si>
    <t>104</t>
  </si>
  <si>
    <t>771151016</t>
  </si>
  <si>
    <t>Samonivelační stěrka podlah pevnosti 20 MPa tl přes 12 do 15 mm</t>
  </si>
  <si>
    <t>356074273</t>
  </si>
  <si>
    <t>https://podminky.urs.cz/item/CS_URS_2024_01/771151016</t>
  </si>
  <si>
    <t>105</t>
  </si>
  <si>
    <t>771471810</t>
  </si>
  <si>
    <t>Demontáž soklíků z dlaždic keramických kladených do malty rovných</t>
  </si>
  <si>
    <t>1632741283</t>
  </si>
  <si>
    <t>https://podminky.urs.cz/item/CS_URS_2024_01/771471810</t>
  </si>
  <si>
    <t xml:space="preserve">(2,25+1,05)*2-0,8*2-0,6   "1.01"</t>
  </si>
  <si>
    <t>106</t>
  </si>
  <si>
    <t>771474113</t>
  </si>
  <si>
    <t>Montáž soklů z dlaždic keramických rovných lepených cementovým flexibilním lepidlem v přes 90 do 120 mm</t>
  </si>
  <si>
    <t>1582490844</t>
  </si>
  <si>
    <t>https://podminky.urs.cz/item/CS_URS_2024_01/771474113</t>
  </si>
  <si>
    <t>107</t>
  </si>
  <si>
    <t>59761187</t>
  </si>
  <si>
    <t>sokl keramický mrazuvzdorný povrch hladký/lapovaný tl do 10mm výšky přes 90 do 120mm</t>
  </si>
  <si>
    <t>745120349</t>
  </si>
  <si>
    <t>4,4*1,1 'Přepočtené koeficientem množství</t>
  </si>
  <si>
    <t>108</t>
  </si>
  <si>
    <t>771571810</t>
  </si>
  <si>
    <t>Demontáž podlah z dlaždic keramických kladených do malty</t>
  </si>
  <si>
    <t>955651192</t>
  </si>
  <si>
    <t>https://podminky.urs.cz/item/CS_URS_2024_01/771571810</t>
  </si>
  <si>
    <t>109</t>
  </si>
  <si>
    <t>771574516</t>
  </si>
  <si>
    <t>Montáž podlah keramických hladkých lepených cementovým flexibilním rychletuhnoucím lepidlem přes 9 do 12 ks/m2</t>
  </si>
  <si>
    <t>202338769</t>
  </si>
  <si>
    <t>https://podminky.urs.cz/item/CS_URS_2024_01/771574516</t>
  </si>
  <si>
    <t>110</t>
  </si>
  <si>
    <t>59761120</t>
  </si>
  <si>
    <t>dlažba keramická slinutá mrazuvzdorná R9/A povrch reliéfní/matný tl do 10mm přes 9 do 12ks/m2</t>
  </si>
  <si>
    <t>957876267</t>
  </si>
  <si>
    <t>8,235*1,1 'Přepočtené koeficientem množství</t>
  </si>
  <si>
    <t>111</t>
  </si>
  <si>
    <t>771591112</t>
  </si>
  <si>
    <t>Izolace pod dlažbu nátěrem nebo stěrkou ve dvou vrstvách</t>
  </si>
  <si>
    <t>-1444994602</t>
  </si>
  <si>
    <t>https://podminky.urs.cz/item/CS_URS_2024_01/771591112</t>
  </si>
  <si>
    <t>112</t>
  </si>
  <si>
    <t>771591115</t>
  </si>
  <si>
    <t>Podlahy spárování silikonem</t>
  </si>
  <si>
    <t>-193782598</t>
  </si>
  <si>
    <t>https://podminky.urs.cz/item/CS_URS_2024_01/771591115</t>
  </si>
  <si>
    <t xml:space="preserve">(3,14+1,8)*2-0,6  "1.02"</t>
  </si>
  <si>
    <t>113</t>
  </si>
  <si>
    <t>771591121</t>
  </si>
  <si>
    <t>Podlahy separační provazec do pružných spar průměru 4 mm</t>
  </si>
  <si>
    <t>1949476616</t>
  </si>
  <si>
    <t>https://podminky.urs.cz/item/CS_URS_2024_01/771591121</t>
  </si>
  <si>
    <t>114</t>
  </si>
  <si>
    <t>771592011</t>
  </si>
  <si>
    <t>Čištění vnitřních ploch podlah nebo schodišť po položení dlažby chemickými prostředky</t>
  </si>
  <si>
    <t>1288235018</t>
  </si>
  <si>
    <t>https://podminky.urs.cz/item/CS_URS_2024_01/771592011</t>
  </si>
  <si>
    <t>115</t>
  </si>
  <si>
    <t>998771121</t>
  </si>
  <si>
    <t>Přesun hmot tonážní pro podlahy z dlaždic ruční v objektech v do 6 m</t>
  </si>
  <si>
    <t>517816715</t>
  </si>
  <si>
    <t>https://podminky.urs.cz/item/CS_URS_2024_01/998771121</t>
  </si>
  <si>
    <t>116</t>
  </si>
  <si>
    <t>998771129</t>
  </si>
  <si>
    <t>Příplatek k ručnímu přesunu hmot tonážnímu pro podlahy z dlaždic za zvětšený přesun ZKD 50 m</t>
  </si>
  <si>
    <t>-1125984927</t>
  </si>
  <si>
    <t>https://podminky.urs.cz/item/CS_URS_2024_01/998771129</t>
  </si>
  <si>
    <t>776</t>
  </si>
  <si>
    <t>Podlahy povlakové</t>
  </si>
  <si>
    <t>117</t>
  </si>
  <si>
    <t>776111117</t>
  </si>
  <si>
    <t>Broušení stávajícího podkladu povlakových podlah diamantovým kotoučem</t>
  </si>
  <si>
    <t>608736015</t>
  </si>
  <si>
    <t>https://podminky.urs.cz/item/CS_URS_2024_01/776111117</t>
  </si>
  <si>
    <t xml:space="preserve">4,62*5,57+0,2*0,87  "1.03"</t>
  </si>
  <si>
    <t>118</t>
  </si>
  <si>
    <t>776111311</t>
  </si>
  <si>
    <t>Vysátí podkladu povlakových podlah</t>
  </si>
  <si>
    <t>2008226039</t>
  </si>
  <si>
    <t>https://podminky.urs.cz/item/CS_URS_2024_01/776111311</t>
  </si>
  <si>
    <t>119</t>
  </si>
  <si>
    <t>776121321</t>
  </si>
  <si>
    <t>Neředěná penetrace savého podkladu povlakových podlah</t>
  </si>
  <si>
    <t>-384509267</t>
  </si>
  <si>
    <t>https://podminky.urs.cz/item/CS_URS_2024_01/776121321</t>
  </si>
  <si>
    <t>120</t>
  </si>
  <si>
    <t>776201812</t>
  </si>
  <si>
    <t>Demontáž lepených povlakových podlah s podložkou ručně</t>
  </si>
  <si>
    <t>1506019970</t>
  </si>
  <si>
    <t>https://podminky.urs.cz/item/CS_URS_2024_01/776201812</t>
  </si>
  <si>
    <t xml:space="preserve">4,62*5,57+0,8*0,1   "1.03"</t>
  </si>
  <si>
    <t>121</t>
  </si>
  <si>
    <t>776232111</t>
  </si>
  <si>
    <t>Lepení lamel a čtverců z vinylu 2-složkovým lepidlem</t>
  </si>
  <si>
    <t>108509621</t>
  </si>
  <si>
    <t>https://podminky.urs.cz/item/CS_URS_2024_01/776232111</t>
  </si>
  <si>
    <t>122</t>
  </si>
  <si>
    <t>28411141</t>
  </si>
  <si>
    <t>PVC vinyl homogenní protiskluzná se vsypem a výztuž. vrstvou tl 2,00mm nášlapná vrstva 2,00mm, hořlavost Bfl-s1, třída zátěže 34/43, útlum 5dB, bodová zátěž &lt;= 0,10mm, protiskluznost R10</t>
  </si>
  <si>
    <t>-960671221</t>
  </si>
  <si>
    <t>25,907*1,1 'Přepočtené koeficientem množství</t>
  </si>
  <si>
    <t>123</t>
  </si>
  <si>
    <t>776410811</t>
  </si>
  <si>
    <t>Odstranění soklíků a lišt pryžových nebo plastových</t>
  </si>
  <si>
    <t>89796703</t>
  </si>
  <si>
    <t>https://podminky.urs.cz/item/CS_URS_2024_01/776410811</t>
  </si>
  <si>
    <t xml:space="preserve">(5,57+4,62)*2-0,8-0,52+2*0,2     "1.03"</t>
  </si>
  <si>
    <t>124</t>
  </si>
  <si>
    <t>776421111</t>
  </si>
  <si>
    <t>Montáž obvodových lišt lepením</t>
  </si>
  <si>
    <t>629031060</t>
  </si>
  <si>
    <t>https://podminky.urs.cz/item/CS_URS_2024_01/776421111</t>
  </si>
  <si>
    <t xml:space="preserve">(4,62+5,57)*2-0,8-3,67-0,6-0,87+2*0,2    "1.03"</t>
  </si>
  <si>
    <t>125</t>
  </si>
  <si>
    <t>28342165</t>
  </si>
  <si>
    <t>lišta podlahová PVC zakončovací s fabionem</t>
  </si>
  <si>
    <t>1378916957</t>
  </si>
  <si>
    <t>14,84*1,02 'Přepočtené koeficientem množství</t>
  </si>
  <si>
    <t>126</t>
  </si>
  <si>
    <t>776421711</t>
  </si>
  <si>
    <t>Vložení nařezaných pásků z podlahoviny do lišt</t>
  </si>
  <si>
    <t>-396827334</t>
  </si>
  <si>
    <t>https://podminky.urs.cz/item/CS_URS_2024_01/776421711</t>
  </si>
  <si>
    <t>127</t>
  </si>
  <si>
    <t>640125665</t>
  </si>
  <si>
    <t>14,84*0,11 'Přepočtené koeficientem množství</t>
  </si>
  <si>
    <t>128</t>
  </si>
  <si>
    <t>776490101.R</t>
  </si>
  <si>
    <t>Vložení a dodoávka polystyr.pogum.pás do koutu (podlaha-stěna)</t>
  </si>
  <si>
    <t>1182839933</t>
  </si>
  <si>
    <t>129</t>
  </si>
  <si>
    <t>776991121</t>
  </si>
  <si>
    <t>Základní čištění nově položených podlahovin vysátím a setřením vlhkým mopem</t>
  </si>
  <si>
    <t>575577638</t>
  </si>
  <si>
    <t>https://podminky.urs.cz/item/CS_URS_2024_01/776991121</t>
  </si>
  <si>
    <t>130</t>
  </si>
  <si>
    <t>776991821</t>
  </si>
  <si>
    <t>Odstranění lepidla ručně z podlah</t>
  </si>
  <si>
    <t>1626302709</t>
  </si>
  <si>
    <t>https://podminky.urs.cz/item/CS_URS_2024_01/776991821</t>
  </si>
  <si>
    <t>131</t>
  </si>
  <si>
    <t>998776121</t>
  </si>
  <si>
    <t>Přesun hmot tonážní pro podlahy povlakové ruční v objektech v do 6 m</t>
  </si>
  <si>
    <t>-1757837184</t>
  </si>
  <si>
    <t>https://podminky.urs.cz/item/CS_URS_2024_01/998776121</t>
  </si>
  <si>
    <t>132</t>
  </si>
  <si>
    <t>998776129</t>
  </si>
  <si>
    <t>Příplatek k ručnímu přesunu hmot tonážnímu pro podlahy povlakové za zvětšený přesun ZKD 50 m</t>
  </si>
  <si>
    <t>1307361830</t>
  </si>
  <si>
    <t>https://podminky.urs.cz/item/CS_URS_2024_01/998776129</t>
  </si>
  <si>
    <t>781</t>
  </si>
  <si>
    <t>Dokončovací práce - obklady</t>
  </si>
  <si>
    <t>133</t>
  </si>
  <si>
    <t>781111011</t>
  </si>
  <si>
    <t>Ometení (oprášení) stěny při přípravě podkladu</t>
  </si>
  <si>
    <t>953934892</t>
  </si>
  <si>
    <t>https://podminky.urs.cz/item/CS_URS_2024_01/781111011</t>
  </si>
  <si>
    <t xml:space="preserve">2,2*(1,8+3,14)*2-0,6*2,0    "102"</t>
  </si>
  <si>
    <t xml:space="preserve">1,6*(3,67+0,6)   "1.03"</t>
  </si>
  <si>
    <t>134</t>
  </si>
  <si>
    <t>781121011</t>
  </si>
  <si>
    <t>Nátěr penetrační na stěnu</t>
  </si>
  <si>
    <t>-438515607</t>
  </si>
  <si>
    <t>https://podminky.urs.cz/item/CS_URS_2024_01/781121011</t>
  </si>
  <si>
    <t>135</t>
  </si>
  <si>
    <t>781131112</t>
  </si>
  <si>
    <t>Izolace pod obklad nátěrem nebo stěrkou ve dvou vrstvách</t>
  </si>
  <si>
    <t>-2022333347</t>
  </si>
  <si>
    <t>https://podminky.urs.cz/item/CS_URS_2024_01/781131112</t>
  </si>
  <si>
    <t>136</t>
  </si>
  <si>
    <t>781471810</t>
  </si>
  <si>
    <t>Demontáž obkladů z obkladaček keramických kladených do malty</t>
  </si>
  <si>
    <t>-1868163763</t>
  </si>
  <si>
    <t>https://podminky.urs.cz/item/CS_URS_2024_01/781471810</t>
  </si>
  <si>
    <t xml:space="preserve">1,8*(1,8+3,14)*2-0,6*1,8+2*1,0*0,4    "102"</t>
  </si>
  <si>
    <t xml:space="preserve">1,5*(3,67+0,6)    "1.03"</t>
  </si>
  <si>
    <t>137</t>
  </si>
  <si>
    <t>781472239</t>
  </si>
  <si>
    <t>Montáž obkladů keramických reliéfních nebo z dekorů lepených cementovým flexibilním lepidlem přes 22 do 25 ks/m2</t>
  </si>
  <si>
    <t>1316519997</t>
  </si>
  <si>
    <t>https://podminky.urs.cz/item/CS_URS_2024_01/781472239</t>
  </si>
  <si>
    <t>138</t>
  </si>
  <si>
    <t>59761704</t>
  </si>
  <si>
    <t>obklad keramický nemrazuvzdorný povrch hladký/lesklý tl do 10mm přes 22 do 25ks/m2</t>
  </si>
  <si>
    <t>997051351</t>
  </si>
  <si>
    <t>20,536*1,1 'Přepočtené koeficientem množství</t>
  </si>
  <si>
    <t>139</t>
  </si>
  <si>
    <t>781472241</t>
  </si>
  <si>
    <t>Montáž obkladů keramických reliéfních nebo z dekorů lepených cementovým flexibilním lepidlem přes 35 do 45 ks/m2</t>
  </si>
  <si>
    <t>1872136636</t>
  </si>
  <si>
    <t>https://podminky.urs.cz/item/CS_URS_2024_01/781472241</t>
  </si>
  <si>
    <t>140</t>
  </si>
  <si>
    <t>59761716</t>
  </si>
  <si>
    <t>obklad keramický nemrazuvzdorný povrch hladký/matný tl do 10mm přes 35 do 45ks/m2</t>
  </si>
  <si>
    <t>1325662894</t>
  </si>
  <si>
    <t>6,832*1,15 'Přepočtené koeficientem množství</t>
  </si>
  <si>
    <t>141</t>
  </si>
  <si>
    <t>781472291</t>
  </si>
  <si>
    <t>Příplatek k montáži obkladů keramických lepených cementovým flexibilním lepidlem za plochu do 10 m2</t>
  </si>
  <si>
    <t>-1976434835</t>
  </si>
  <si>
    <t>https://podminky.urs.cz/item/CS_URS_2024_01/781472291</t>
  </si>
  <si>
    <t>142</t>
  </si>
  <si>
    <t>781492251</t>
  </si>
  <si>
    <t>Montáž profilů ukončovacích lepených flexibilním cementovým lepidlem</t>
  </si>
  <si>
    <t>-1871841305</t>
  </si>
  <si>
    <t>https://podminky.urs.cz/item/CS_URS_2024_01/781492251</t>
  </si>
  <si>
    <t xml:space="preserve">(1,8+3,14)*2    "102"</t>
  </si>
  <si>
    <t xml:space="preserve">2*1,6   "1.03"</t>
  </si>
  <si>
    <t>143</t>
  </si>
  <si>
    <t>28342003</t>
  </si>
  <si>
    <t>lišta ukončovací z PVC 10mm</t>
  </si>
  <si>
    <t>-1233618099</t>
  </si>
  <si>
    <t>13,08*1,05 'Přepočtené koeficientem množství</t>
  </si>
  <si>
    <t>144</t>
  </si>
  <si>
    <t>781493611</t>
  </si>
  <si>
    <t>Montáž vanových plastových dvířek s rámem lepených</t>
  </si>
  <si>
    <t>1739687633</t>
  </si>
  <si>
    <t>https://podminky.urs.cz/item/CS_URS_2024_01/781493611</t>
  </si>
  <si>
    <t>145</t>
  </si>
  <si>
    <t>55347200</t>
  </si>
  <si>
    <t>dvířka vanová nerezová 300x300mm</t>
  </si>
  <si>
    <t>1840120125</t>
  </si>
  <si>
    <t>146</t>
  </si>
  <si>
    <t>781495211</t>
  </si>
  <si>
    <t>Čištění vnitřních ploch stěn po provedení obkladu chemickými prostředky</t>
  </si>
  <si>
    <t>-1026315337</t>
  </si>
  <si>
    <t>https://podminky.urs.cz/item/CS_URS_2024_01/781495211</t>
  </si>
  <si>
    <t>147</t>
  </si>
  <si>
    <t>998781121</t>
  </si>
  <si>
    <t>Přesun hmot tonážní pro obklady keramické ruční v objektech v do 6 m</t>
  </si>
  <si>
    <t>1524435319</t>
  </si>
  <si>
    <t>https://podminky.urs.cz/item/CS_URS_2024_01/998781121</t>
  </si>
  <si>
    <t>148</t>
  </si>
  <si>
    <t>998781129</t>
  </si>
  <si>
    <t>Příplatek k ručnímu přesunu hmot tonážnímu pro obklady keramické za zvětšený přesun ZKD 50 m</t>
  </si>
  <si>
    <t>-1947932952</t>
  </si>
  <si>
    <t>https://podminky.urs.cz/item/CS_URS_2024_01/998781129</t>
  </si>
  <si>
    <t>783</t>
  </si>
  <si>
    <t>Dokončovací práce - nátěry</t>
  </si>
  <si>
    <t>149</t>
  </si>
  <si>
    <t>783301303</t>
  </si>
  <si>
    <t>Bezoplachové odrezivění zámečnických konstrukcí</t>
  </si>
  <si>
    <t>1389737364</t>
  </si>
  <si>
    <t>https://podminky.urs.cz/item/CS_URS_2024_01/783301303</t>
  </si>
  <si>
    <t>0,25*(4,8*2+4,6)</t>
  </si>
  <si>
    <t>150</t>
  </si>
  <si>
    <t>783306805</t>
  </si>
  <si>
    <t>Odstranění nátěru ze zámečnických konstrukcí opálením</t>
  </si>
  <si>
    <t>506903442</t>
  </si>
  <si>
    <t>https://podminky.urs.cz/item/CS_URS_2024_01/783306805</t>
  </si>
  <si>
    <t>0,25*(4,8+4,6)</t>
  </si>
  <si>
    <t>151</t>
  </si>
  <si>
    <t>783314101</t>
  </si>
  <si>
    <t>Základní jednonásobný syntetický nátěr zámečnických konstrukcí</t>
  </si>
  <si>
    <t>-1558653846</t>
  </si>
  <si>
    <t>https://podminky.urs.cz/item/CS_URS_2024_01/783314101</t>
  </si>
  <si>
    <t>152</t>
  </si>
  <si>
    <t>783317101</t>
  </si>
  <si>
    <t>Krycí jednonásobný syntetický standardní nátěr zámečnických konstrukcí</t>
  </si>
  <si>
    <t>-1330666444</t>
  </si>
  <si>
    <t>https://podminky.urs.cz/item/CS_URS_2024_01/783317101</t>
  </si>
  <si>
    <t>784</t>
  </si>
  <si>
    <t>Dokončovací práce - malby a tapety</t>
  </si>
  <si>
    <t>153</t>
  </si>
  <si>
    <t>784111001</t>
  </si>
  <si>
    <t>Oprášení (ometení ) podkladu v místnostech v do 3,80 m</t>
  </si>
  <si>
    <t>1080324821</t>
  </si>
  <si>
    <t>https://podminky.urs.cz/item/CS_URS_2024_01/784111001</t>
  </si>
  <si>
    <t xml:space="preserve">2,6*1,25-0,8*2,0   "Vstupní dveře do bytu"</t>
  </si>
  <si>
    <t>Mezisoučet stěny</t>
  </si>
  <si>
    <t>Mezisoučet strop</t>
  </si>
  <si>
    <t>154</t>
  </si>
  <si>
    <t>784171101</t>
  </si>
  <si>
    <t>Zakrytí vnitřních podlah včetně pozdějšího odkrytí</t>
  </si>
  <si>
    <t>172587077</t>
  </si>
  <si>
    <t>https://podminky.urs.cz/item/CS_URS_2024_01/784171101</t>
  </si>
  <si>
    <t>155</t>
  </si>
  <si>
    <t>58124844</t>
  </si>
  <si>
    <t>fólie pro malířské potřeby zakrývací tl 25µ 4x5m</t>
  </si>
  <si>
    <t>-660184129</t>
  </si>
  <si>
    <t>33,748*1,15 'Přepočtené koeficientem množství</t>
  </si>
  <si>
    <t>156</t>
  </si>
  <si>
    <t>784171111</t>
  </si>
  <si>
    <t>Zakrytí vnitřních ploch stěn v místnostech v do 3,80 m</t>
  </si>
  <si>
    <t>-1324579454</t>
  </si>
  <si>
    <t>https://podminky.urs.cz/item/CS_URS_2024_01/784171111</t>
  </si>
  <si>
    <t>0,8*2,0*4+0,6*2,0*2+0,87*2,36+1,46*1,46</t>
  </si>
  <si>
    <t>157</t>
  </si>
  <si>
    <t>28323156</t>
  </si>
  <si>
    <t>fólie pro malířské potřeby zakrývací tl 41µ 4x5m</t>
  </si>
  <si>
    <t>1765357037</t>
  </si>
  <si>
    <t>12,985*1,15 'Přepočtené koeficientem množství</t>
  </si>
  <si>
    <t>158</t>
  </si>
  <si>
    <t>784181131</t>
  </si>
  <si>
    <t>Fungicidní jednonásobná bezbarvá penetrace podkladu v místnostech v do 3,80 m</t>
  </si>
  <si>
    <t>1245876009</t>
  </si>
  <si>
    <t>https://podminky.urs.cz/item/CS_URS_2024_01/784181131</t>
  </si>
  <si>
    <t>159</t>
  </si>
  <si>
    <t>784331001.R</t>
  </si>
  <si>
    <t>Dvojnásobné bílé malby pro sanační omítky v místnostech v do 3,80 m</t>
  </si>
  <si>
    <t>1592875957</t>
  </si>
  <si>
    <t>02 - Elektroinstalace</t>
  </si>
  <si>
    <t xml:space="preserve">    743 - Elektromontáže - hrubá montáž</t>
  </si>
  <si>
    <t xml:space="preserve">    747 - Elektromontáže - kompletace rozvodů</t>
  </si>
  <si>
    <t xml:space="preserve">    748 - Elektromontáže - osvětlovací zařízení a svítidla</t>
  </si>
  <si>
    <t xml:space="preserve">    749 - Elektromontáže - ostatní práce a konstrukce</t>
  </si>
  <si>
    <t>M - Práce a dodávky M</t>
  </si>
  <si>
    <t xml:space="preserve">    21-M - Elektromontáže</t>
  </si>
  <si>
    <t xml:space="preserve">    22-M - Montáže technologických zařízení pro dopravní stavby</t>
  </si>
  <si>
    <t xml:space="preserve">    46-M -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</si>
  <si>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</si>
  <si>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</si>
  <si>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</si>
  <si>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</si>
  <si>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</si>
  <si>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741120501</t>
  </si>
  <si>
    <t>Montáž kabelů flexibilních Cu lehkých a středních do 7 žil uložených volně (např. CGSG)</t>
  </si>
  <si>
    <t>-1414717225</t>
  </si>
  <si>
    <t>https://podminky.urs.cz/item/CS_URS_2024_01/741120501</t>
  </si>
  <si>
    <t>34143308</t>
  </si>
  <si>
    <t>kabel ovládací flexibilní jádro Cu lanované izolace PVC plášť PVC 300/500V (CMSM) 5x2,50mm2</t>
  </si>
  <si>
    <t>256</t>
  </si>
  <si>
    <t>-1360549111</t>
  </si>
  <si>
    <t>10*1,15 'Přepočtené koeficientem množství</t>
  </si>
  <si>
    <t>741122024</t>
  </si>
  <si>
    <t>Montáž kabel Cu bez ukončení uložený pod omítku plný kulatý 4x10 mm2 (např. CYKY)</t>
  </si>
  <si>
    <t>1090141591</t>
  </si>
  <si>
    <t>https://podminky.urs.cz/item/CS_URS_2024_01/741122024</t>
  </si>
  <si>
    <t>34111076</t>
  </si>
  <si>
    <t>kabel instalační jádro Cu plné izolace PVC plášť PVC 450/750V (CYKY) 4x10mm2</t>
  </si>
  <si>
    <t>-1463306617</t>
  </si>
  <si>
    <t>15*1,15 'Přepočtené koeficientem množství</t>
  </si>
  <si>
    <t>741122015</t>
  </si>
  <si>
    <t>Montáž kabel Cu bez ukončení uložený pod omítku plný kulatý 3x1,5 mm2 (např. CYKY)</t>
  </si>
  <si>
    <t>-1725173523</t>
  </si>
  <si>
    <t>https://podminky.urs.cz/item/CS_URS_2024_01/741122015</t>
  </si>
  <si>
    <t>34111030</t>
  </si>
  <si>
    <t>kabel instalační jádro Cu plné izolace PVC plášť PVC 450/750V (CYKY) 3x1,5mm2</t>
  </si>
  <si>
    <t>-1302351699</t>
  </si>
  <si>
    <t>230*1,15 'Přepočtené koeficientem množství</t>
  </si>
  <si>
    <t>741122016</t>
  </si>
  <si>
    <t>Montáž kabel Cu bez ukončení uložený pod omítku plný kulatý 3x2,5 až 6 mm2 (např. CYKY)</t>
  </si>
  <si>
    <t>2020584535</t>
  </si>
  <si>
    <t>https://podminky.urs.cz/item/CS_URS_2024_01/741122016</t>
  </si>
  <si>
    <t>34111036</t>
  </si>
  <si>
    <t>kabel instalační jádro Cu plné izolace PVC plášť PVC 450/750V (CYKY) 3x2,5mm2</t>
  </si>
  <si>
    <t>-1915439998</t>
  </si>
  <si>
    <t>285*1,15 'Přepočtené koeficientem množství</t>
  </si>
  <si>
    <t>741122031</t>
  </si>
  <si>
    <t>Montáž kabel Cu bez ukončení uložený pod omítku plný kulatý 5x1,5 až 2,5 mm2 (např. CYKY)</t>
  </si>
  <si>
    <t>-1396609794</t>
  </si>
  <si>
    <t>https://podminky.urs.cz/item/CS_URS_2024_01/741122031</t>
  </si>
  <si>
    <t>34111094</t>
  </si>
  <si>
    <t>kabel instalační jádro Cu plné izolace PVC plášť PVC 450/750V (CYKY) 5x2,5mm2</t>
  </si>
  <si>
    <t>-469281044</t>
  </si>
  <si>
    <t>40*1,15 'Přepočtené koeficientem množství</t>
  </si>
  <si>
    <t>741310201</t>
  </si>
  <si>
    <t>Montáž spínač (polo)zapuštěný šroubové připojení 1-jednopólový se zapojením vodičů</t>
  </si>
  <si>
    <t>349633995</t>
  </si>
  <si>
    <t>https://podminky.urs.cz/item/CS_URS_2024_01/741310201</t>
  </si>
  <si>
    <t>34535010</t>
  </si>
  <si>
    <t>ovladač zapínací s orientační doutnavkou kompletní, zápustný, řazení 1/0So, šroubové svorky</t>
  </si>
  <si>
    <t>-1965183500</t>
  </si>
  <si>
    <t>741130001</t>
  </si>
  <si>
    <t>Ukončení vodič izolovaný do 2,5mm2 v rozváděči nebo na přístroji</t>
  </si>
  <si>
    <t>149255954</t>
  </si>
  <si>
    <t>https://podminky.urs.cz/item/CS_URS_2024_01/741130001</t>
  </si>
  <si>
    <t>741130005</t>
  </si>
  <si>
    <t>Ukončení vodič izolovaný do 10 mm2 v rozváděči nebo na přístroji</t>
  </si>
  <si>
    <t>1992194327</t>
  </si>
  <si>
    <t>https://podminky.urs.cz/item/CS_URS_2024_01/741130005</t>
  </si>
  <si>
    <t>3456</t>
  </si>
  <si>
    <t>Příslušenství lištového rozvodu (rohy, spojky, zakončení)</t>
  </si>
  <si>
    <t>ks</t>
  </si>
  <si>
    <t>-2089418439</t>
  </si>
  <si>
    <t>34562693</t>
  </si>
  <si>
    <t>svorkovnice krabicová bezšroubová jednopólová pro 2 vodiče 0,5-2,5mm2, 400V 24A</t>
  </si>
  <si>
    <t>39294421</t>
  </si>
  <si>
    <t>34562694</t>
  </si>
  <si>
    <t>svorkovnice krabicová bezšroubová jednopólová pro 3 vodiče 0,5-2,5mm2, 400V 24A</t>
  </si>
  <si>
    <t>-80455905</t>
  </si>
  <si>
    <t>34562695</t>
  </si>
  <si>
    <t>svorkovnice krabicová bezšroubová jednopólová pro 4 vodiče 0,5-2,5mm2, 400V 24A</t>
  </si>
  <si>
    <t>76399454</t>
  </si>
  <si>
    <t>34562696</t>
  </si>
  <si>
    <t>svorkovnice krabicová bezšroubová jednopólová pro 5 vodičů 0,5-2,5mm2, 400V 24A</t>
  </si>
  <si>
    <t>-1184264208</t>
  </si>
  <si>
    <t>741310233</t>
  </si>
  <si>
    <t>Montáž přepínač (polo)zapuštěný šroubové připojení 6-střídavý se zapojením vodičů</t>
  </si>
  <si>
    <t>-1070192227</t>
  </si>
  <si>
    <t>https://podminky.urs.cz/item/CS_URS_2024_01/741310233</t>
  </si>
  <si>
    <t>345355550</t>
  </si>
  <si>
    <t>spínač řazení 6 10A bílý, slonová kost</t>
  </si>
  <si>
    <t>1997471235</t>
  </si>
  <si>
    <t>741330311</t>
  </si>
  <si>
    <t>Montáž ovladač tlačítkový vestavný komplet 1 tlačítkový</t>
  </si>
  <si>
    <t>-1537336230</t>
  </si>
  <si>
    <t>https://podminky.urs.cz/item/CS_URS_2024_01/741330311</t>
  </si>
  <si>
    <t>10.706.950.1.1</t>
  </si>
  <si>
    <t>412104 Tlačítko řazení 1/0, čistě bílá</t>
  </si>
  <si>
    <t>KS</t>
  </si>
  <si>
    <t>429701755</t>
  </si>
  <si>
    <t>10.706.950.2</t>
  </si>
  <si>
    <t>Tlačítko zvonkové boční ZT 1 1000325 - zvonek vč. popisovacího pole</t>
  </si>
  <si>
    <t>-1670454878</t>
  </si>
  <si>
    <t>741313033</t>
  </si>
  <si>
    <t>Montáž zásuvka vestavná šroubové připojení 2P+PE se zapojením vodičů</t>
  </si>
  <si>
    <t>-1271165482</t>
  </si>
  <si>
    <t>https://podminky.urs.cz/item/CS_URS_2024_01/741313033</t>
  </si>
  <si>
    <t>345551030</t>
  </si>
  <si>
    <t>zásuvka 1násobná 16A bílý, slonová kost</t>
  </si>
  <si>
    <t>1357459642</t>
  </si>
  <si>
    <t>741331075</t>
  </si>
  <si>
    <t>Montáž termostatu bez zapojení vodičů</t>
  </si>
  <si>
    <t>2100035844</t>
  </si>
  <si>
    <t>https://podminky.urs.cz/item/CS_URS_2024_01/741331075</t>
  </si>
  <si>
    <t>10.027.213.1</t>
  </si>
  <si>
    <t>TERMOSTAT nástěnný akumulační kamna</t>
  </si>
  <si>
    <t>-2065532026</t>
  </si>
  <si>
    <t>741372062</t>
  </si>
  <si>
    <t>Montáž svítidlo LED interiérové přisazené stropní hranaté nebo kruhové přes 0,09 do 0,36 m2 se zapojením vodičů</t>
  </si>
  <si>
    <t>1077239288</t>
  </si>
  <si>
    <t>https://podminky.urs.cz/item/CS_URS_2024_01/741372062</t>
  </si>
  <si>
    <t>100004</t>
  </si>
  <si>
    <t>Bytové led svítidla, cena svítidel pouze orientační, cenu upřesnit podle výběru investora nebo architekta</t>
  </si>
  <si>
    <t>-219377335</t>
  </si>
  <si>
    <t>741810002</t>
  </si>
  <si>
    <t>Celková prohlídka elektrického rozvodu a zařízení do 500 000,- Kč</t>
  </si>
  <si>
    <t>-870223223</t>
  </si>
  <si>
    <t>https://podminky.urs.cz/item/CS_URS_2024_01/741810002</t>
  </si>
  <si>
    <t>998741121</t>
  </si>
  <si>
    <t>Přesun hmot tonážní pro silnoproud ruční v objektech v do 6 m</t>
  </si>
  <si>
    <t>-1664040167</t>
  </si>
  <si>
    <t>https://podminky.urs.cz/item/CS_URS_2024_01/998741121</t>
  </si>
  <si>
    <t>742111200</t>
  </si>
  <si>
    <t>Montáž rozvodnice oceloplechová nebo plastová běžná do 50 kg</t>
  </si>
  <si>
    <t>1262860656</t>
  </si>
  <si>
    <t>https://podminky.urs.cz/item/CS_URS_2024_01/742111200</t>
  </si>
  <si>
    <t>10.052.825</t>
  </si>
  <si>
    <t>Rozvaděč RB - kompletní včetně zapojení</t>
  </si>
  <si>
    <t>-1043875278</t>
  </si>
  <si>
    <t>742210121</t>
  </si>
  <si>
    <t>Montáž hlásiče automatického bodového</t>
  </si>
  <si>
    <t>1052697808</t>
  </si>
  <si>
    <t>https://podminky.urs.cz/item/CS_URS_2024_01/742210121</t>
  </si>
  <si>
    <t>345123005</t>
  </si>
  <si>
    <t>Autonomní hlásič kouře SD-728-I</t>
  </si>
  <si>
    <t>-1959965929</t>
  </si>
  <si>
    <t>-798941436</t>
  </si>
  <si>
    <t>11.021.529</t>
  </si>
  <si>
    <t>Domovní telefon - nástěnný vč. držáku</t>
  </si>
  <si>
    <t>1090054585</t>
  </si>
  <si>
    <t>743</t>
  </si>
  <si>
    <t>Elektromontáže - hrubá montáž</t>
  </si>
  <si>
    <t>10.044.057</t>
  </si>
  <si>
    <t xml:space="preserve">GYPSTREND  Sádra balená stavební 30kg šedá</t>
  </si>
  <si>
    <t>kg</t>
  </si>
  <si>
    <t>20341773</t>
  </si>
  <si>
    <t>741110001</t>
  </si>
  <si>
    <t>Montáž trubka plastová tuhá D přes 16 do 23 mm uložená pevně</t>
  </si>
  <si>
    <t>92038281</t>
  </si>
  <si>
    <t>https://podminky.urs.cz/item/CS_URS_2024_01/741110001</t>
  </si>
  <si>
    <t>34571154</t>
  </si>
  <si>
    <t>trubka elektroinstalační ohebná z PH, D 22,9/28,5mm</t>
  </si>
  <si>
    <t>1960801727</t>
  </si>
  <si>
    <t>741112001</t>
  </si>
  <si>
    <t>Montáž krabice zapuštěná plastová kruhová</t>
  </si>
  <si>
    <t>798491802</t>
  </si>
  <si>
    <t>https://podminky.urs.cz/item/CS_URS_2024_01/741112001</t>
  </si>
  <si>
    <t>10.079.363</t>
  </si>
  <si>
    <t>KOPOS Krabice KU 68-1902 univerzální s víčkem</t>
  </si>
  <si>
    <t>-1780482075</t>
  </si>
  <si>
    <t>741112011</t>
  </si>
  <si>
    <t>Montáž krabice nástěnná plastová kruhová</t>
  </si>
  <si>
    <t>-943428938</t>
  </si>
  <si>
    <t>https://podminky.urs.cz/item/CS_URS_2024_01/741112011</t>
  </si>
  <si>
    <t>10.074.803</t>
  </si>
  <si>
    <t>KOPOS Krabice KU 68-1903</t>
  </si>
  <si>
    <t>1495333997</t>
  </si>
  <si>
    <t>741112353</t>
  </si>
  <si>
    <t>Otevření nebo uzavření krabice pancéřové víčkem na 4 šrouby</t>
  </si>
  <si>
    <t>282235729</t>
  </si>
  <si>
    <t>https://podminky.urs.cz/item/CS_URS_2024_01/741112353</t>
  </si>
  <si>
    <t>741110511</t>
  </si>
  <si>
    <t>Montáž lišta a kanálek vkládací šířky do 60 mm s víčkem</t>
  </si>
  <si>
    <t>1672996924</t>
  </si>
  <si>
    <t>https://podminky.urs.cz/item/CS_URS_2024_01/741110511</t>
  </si>
  <si>
    <t>34571007</t>
  </si>
  <si>
    <t>lišta elektroinstalační hranatá PVC 40x20mm</t>
  </si>
  <si>
    <t>2143479850</t>
  </si>
  <si>
    <t>747</t>
  </si>
  <si>
    <t>Elektromontáže - kompletace rozvodů</t>
  </si>
  <si>
    <t>747131400</t>
  </si>
  <si>
    <t>Montáž přípojka sporáková s doutnavkou se zapojením vodičů</t>
  </si>
  <si>
    <t>-1063044052</t>
  </si>
  <si>
    <t>https://podminky.urs.cz/item/CS_URS_2024_01/747131400</t>
  </si>
  <si>
    <t>10.027.402</t>
  </si>
  <si>
    <t>ABB Kombinace 3425A-0344 S2 sporáková</t>
  </si>
  <si>
    <t>437788867</t>
  </si>
  <si>
    <t>748</t>
  </si>
  <si>
    <t>Elektromontáže - osvětlovací zařízení a svítidla</t>
  </si>
  <si>
    <t>748121112</t>
  </si>
  <si>
    <t>Montáž svítidlo zářivkové bytové stropní přisazené 1 zdroj s krytem</t>
  </si>
  <si>
    <t>-837970635</t>
  </si>
  <si>
    <t>https://podminky.urs.cz/item/CS_URS_2024_01/748121112</t>
  </si>
  <si>
    <t>348121120</t>
  </si>
  <si>
    <t>LED Podlinkové svítidlo LED/15W/230V 4000K</t>
  </si>
  <si>
    <t>-1994651368</t>
  </si>
  <si>
    <t>749</t>
  </si>
  <si>
    <t>Elektromontáže - ostatní práce a konstrukce</t>
  </si>
  <si>
    <t>749913110</t>
  </si>
  <si>
    <t>Montáž tabulka výstražná a označovací pro rozvodny</t>
  </si>
  <si>
    <t>1938706425</t>
  </si>
  <si>
    <t>https://podminky.urs.cz/item/CS_URS_2024_01/749913110</t>
  </si>
  <si>
    <t>Práce a dodávky M</t>
  </si>
  <si>
    <t>21-M</t>
  </si>
  <si>
    <t>Elektromontáže</t>
  </si>
  <si>
    <t>210100013</t>
  </si>
  <si>
    <t>Připojení sporák</t>
  </si>
  <si>
    <t>-1151156474</t>
  </si>
  <si>
    <t>https://podminky.urs.cz/item/CS_URS_2024_01/210100013</t>
  </si>
  <si>
    <t>2101000163</t>
  </si>
  <si>
    <t>Připojení digestoře</t>
  </si>
  <si>
    <t>-1437834330</t>
  </si>
  <si>
    <t>2101000164</t>
  </si>
  <si>
    <t>Připojení bojler</t>
  </si>
  <si>
    <t>225571346</t>
  </si>
  <si>
    <t>210100019</t>
  </si>
  <si>
    <t>Připojení ventilátoru</t>
  </si>
  <si>
    <t>1220409438</t>
  </si>
  <si>
    <t>42914102</t>
  </si>
  <si>
    <t>ventilátor axiální potrubní skříň z plastu průtok 110m3/h IP44 13W D 100mm</t>
  </si>
  <si>
    <t>1173940737</t>
  </si>
  <si>
    <t>210220321</t>
  </si>
  <si>
    <t>Montáž svorek hromosvodných na potrubí typ Bernard se zhotovením pásku</t>
  </si>
  <si>
    <t>1757047457</t>
  </si>
  <si>
    <t>https://podminky.urs.cz/item/CS_URS_2024_01/210220321</t>
  </si>
  <si>
    <t>1214550</t>
  </si>
  <si>
    <t>SVORKA ST 6 NA POTRUBI</t>
  </si>
  <si>
    <t>596082739</t>
  </si>
  <si>
    <t>210220451</t>
  </si>
  <si>
    <t>Montáž vedení hromosvodné - ochranného pospojování volně nebo pod omítku</t>
  </si>
  <si>
    <t>-696567998</t>
  </si>
  <si>
    <t>https://podminky.urs.cz/item/CS_URS_2024_01/210220451</t>
  </si>
  <si>
    <t>34141042</t>
  </si>
  <si>
    <t>vodič propojovací jádro Cu plné dvojitá izolace PVC 450/750V (CYY) 1x2,5mm2</t>
  </si>
  <si>
    <t>2004116443</t>
  </si>
  <si>
    <t>-458430091</t>
  </si>
  <si>
    <t>34141044</t>
  </si>
  <si>
    <t>vodič propojovací jádro Cu plné dvojitá izolace PVC 450/750V (CYY) 1x6mm2</t>
  </si>
  <si>
    <t>-2019924406</t>
  </si>
  <si>
    <t>PD</t>
  </si>
  <si>
    <t>Přesun dodávek</t>
  </si>
  <si>
    <t>%</t>
  </si>
  <si>
    <t>1568726918</t>
  </si>
  <si>
    <t>PM</t>
  </si>
  <si>
    <t>Přidružený materiál</t>
  </si>
  <si>
    <t>-1932926609</t>
  </si>
  <si>
    <t>PPV</t>
  </si>
  <si>
    <t>Podíl přidružených výkonů</t>
  </si>
  <si>
    <t>1193818538</t>
  </si>
  <si>
    <t>ZV</t>
  </si>
  <si>
    <t>Zednické výpomoci</t>
  </si>
  <si>
    <t>1621466178</t>
  </si>
  <si>
    <t>22-M</t>
  </si>
  <si>
    <t>Montáže technologických zařízení pro dopravní stavby</t>
  </si>
  <si>
    <t>220111751</t>
  </si>
  <si>
    <t>Překlenutí vodoměru</t>
  </si>
  <si>
    <t>1332607883</t>
  </si>
  <si>
    <t>https://podminky.urs.cz/item/CS_URS_2024_01/220111751</t>
  </si>
  <si>
    <t>220270242</t>
  </si>
  <si>
    <t>Montáž vodiče sdělovacího izolovaného pro vnitřní instalaci uloženého do trubkovodu nebo lišty U do 4 x 0,8 mm</t>
  </si>
  <si>
    <t>-503996389</t>
  </si>
  <si>
    <t>https://podminky.urs.cz/item/CS_URS_2024_01/220270242</t>
  </si>
  <si>
    <t>10.049.551</t>
  </si>
  <si>
    <t>DATACOM UTP 4x2x0,5 kategorie 6, 1 m</t>
  </si>
  <si>
    <t>-1338930097</t>
  </si>
  <si>
    <t>220280229</t>
  </si>
  <si>
    <t>Montáž koaxiálního kabelu 75ohm</t>
  </si>
  <si>
    <t>72151521</t>
  </si>
  <si>
    <t>10.698.536</t>
  </si>
  <si>
    <t>Kabel HD-1000 FHD koaxiál bal.150m</t>
  </si>
  <si>
    <t>-1394096128</t>
  </si>
  <si>
    <t>220301201</t>
  </si>
  <si>
    <t>Montáž zásuvka telefonní 4-pólové pod omítku</t>
  </si>
  <si>
    <t>1766185384</t>
  </si>
  <si>
    <t>https://podminky.urs.cz/item/CS_URS_2024_01/220301201</t>
  </si>
  <si>
    <t>10.942.065</t>
  </si>
  <si>
    <t>Zásuvka datová RJ45 kat.5e</t>
  </si>
  <si>
    <t>-701320870</t>
  </si>
  <si>
    <t>220301203</t>
  </si>
  <si>
    <t>Montáž televizní zásuvky pod omítku</t>
  </si>
  <si>
    <t>341546613</t>
  </si>
  <si>
    <t>374511230</t>
  </si>
  <si>
    <t>zásuvka tv+r</t>
  </si>
  <si>
    <t>657771271</t>
  </si>
  <si>
    <t>741999041</t>
  </si>
  <si>
    <t>konektory F - kompresní</t>
  </si>
  <si>
    <t>393484325</t>
  </si>
  <si>
    <t>742420111</t>
  </si>
  <si>
    <t>Montáž UTP konektoru</t>
  </si>
  <si>
    <t>1824551587</t>
  </si>
  <si>
    <t>https://podminky.urs.cz/item/CS_URS_2024_01/742420111</t>
  </si>
  <si>
    <t>8006</t>
  </si>
  <si>
    <t>Lisovací konektor RJ45, kat.5</t>
  </si>
  <si>
    <t>-1939387478</t>
  </si>
  <si>
    <t>46-M</t>
  </si>
  <si>
    <t>Zemní práce při extr.mont.pracích</t>
  </si>
  <si>
    <t>469971111</t>
  </si>
  <si>
    <t>Svislá doprava suti a vybouraných hmot při elektromontážích za první podlaží</t>
  </si>
  <si>
    <t>-486580030</t>
  </si>
  <si>
    <t>https://podminky.urs.cz/item/CS_URS_2024_01/469971111</t>
  </si>
  <si>
    <t>468101121</t>
  </si>
  <si>
    <t>Vysekání rýh pro montáž trubek a kabelů ve zdivu betonovém hl přes 3 do 5 cm a š do 5 cm</t>
  </si>
  <si>
    <t>1765739136</t>
  </si>
  <si>
    <t>https://podminky.urs.cz/item/CS_URS_2024_01/468101121</t>
  </si>
  <si>
    <t>468081413</t>
  </si>
  <si>
    <t>Vybourání otvorů pro elektroinstalace ve zdivu betonovém pl do 0,02 m2 tl přes 30 do 45 cm</t>
  </si>
  <si>
    <t>1339306093</t>
  </si>
  <si>
    <t>https://podminky.urs.cz/item/CS_URS_2024_01/468081413</t>
  </si>
  <si>
    <t>460932111</t>
  </si>
  <si>
    <t>Osazení hmoždinek pro elektroinstalace včetně vyvrtání otvoru ve stěnách cihelných průměru do 8 mm</t>
  </si>
  <si>
    <t>161945738</t>
  </si>
  <si>
    <t>https://podminky.urs.cz/item/CS_URS_2024_01/460932111</t>
  </si>
  <si>
    <t>562810840</t>
  </si>
  <si>
    <t>hmoždinka HL 8+vrut</t>
  </si>
  <si>
    <t>tis kus</t>
  </si>
  <si>
    <t>-75824233</t>
  </si>
  <si>
    <t>460932112</t>
  </si>
  <si>
    <t>Osazení hmoždinek pro elektroinstalace včetně vyvrtání otvoru ve stěnách cihelných průměru přes 8 do 12 mm</t>
  </si>
  <si>
    <t>-208261242</t>
  </si>
  <si>
    <t>https://podminky.urs.cz/item/CS_URS_2024_01/460932112</t>
  </si>
  <si>
    <t>562810820.1</t>
  </si>
  <si>
    <t>hmoždinka HL 10+vrut</t>
  </si>
  <si>
    <t>296136865</t>
  </si>
  <si>
    <t>468101422</t>
  </si>
  <si>
    <t>Vysekání rýh pro montáž trubek a kabelů v cihelných zdech hl přes 3 do 5 cm a š přes 5 do 7 cm</t>
  </si>
  <si>
    <t>1754139094</t>
  </si>
  <si>
    <t>https://podminky.urs.cz/item/CS_URS_2024_01/468101422</t>
  </si>
  <si>
    <t>469972111</t>
  </si>
  <si>
    <t>Odvoz suti a vybouraných hmot při elektromontážích do 1 km</t>
  </si>
  <si>
    <t>210928833</t>
  </si>
  <si>
    <t>https://podminky.urs.cz/item/CS_URS_2024_01/469972111</t>
  </si>
  <si>
    <t>469972121</t>
  </si>
  <si>
    <t>Příplatek k odvozu suti a vybouraných hmot při elektromontážích za každý další 1 km</t>
  </si>
  <si>
    <t>356173023</t>
  </si>
  <si>
    <t>https://podminky.urs.cz/item/CS_URS_2024_01/469972121</t>
  </si>
  <si>
    <t>0,524*15 'Přepočtené koeficientem množství</t>
  </si>
  <si>
    <t>469973116</t>
  </si>
  <si>
    <t>-339718517</t>
  </si>
  <si>
    <t>https://podminky.urs.cz/item/CS_URS_2024_01/469973116</t>
  </si>
  <si>
    <t>HZS</t>
  </si>
  <si>
    <t>Hodinové zúčtovací sazby</t>
  </si>
  <si>
    <t>50001</t>
  </si>
  <si>
    <t>Likvidace stávající elektroinstalace</t>
  </si>
  <si>
    <t>kpl</t>
  </si>
  <si>
    <t>262144</t>
  </si>
  <si>
    <t>-1483409175</t>
  </si>
  <si>
    <t>HZS2221</t>
  </si>
  <si>
    <t>Hodinová zúčtovací sazba elektrikář - demontáž stávající elektroinstalace (kabely, světla)</t>
  </si>
  <si>
    <t>2115340975</t>
  </si>
  <si>
    <t>https://podminky.urs.cz/item/CS_URS_2024_01/HZS2221</t>
  </si>
  <si>
    <t>HZS2222</t>
  </si>
  <si>
    <t>Hodinová zúčtovací sazba elektrikář odborný (připojení ve stávajícím rozvaděči RE)</t>
  </si>
  <si>
    <t>-1768994622</t>
  </si>
  <si>
    <t>https://podminky.urs.cz/item/CS_URS_2024_01/HZS2222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</si>
  <si>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</si>
  <si>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</si>
  <si>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</si>
  <si>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</si>
  <si>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</si>
  <si>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</si>
  <si>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1542188389</t>
  </si>
  <si>
    <t>https://podminky.urs.cz/item/CS_URS_2024_01/013254000</t>
  </si>
  <si>
    <t>VRN3</t>
  </si>
  <si>
    <t>Zařízení staveniště</t>
  </si>
  <si>
    <t>032903000</t>
  </si>
  <si>
    <t>Náklady na provoz a údržbu vybavení staveniště</t>
  </si>
  <si>
    <t>1551835113</t>
  </si>
  <si>
    <t>https://podminky.urs.cz/item/CS_URS_2024_01/032903000</t>
  </si>
  <si>
    <t>VRN4</t>
  </si>
  <si>
    <t>Inženýrská činnost</t>
  </si>
  <si>
    <t>049103000</t>
  </si>
  <si>
    <t>Náklady vzniklé v souvislosti s realizací stavby</t>
  </si>
  <si>
    <t>1080308981</t>
  </si>
  <si>
    <t>https://podminky.urs.cz/item/CS_URS_2024_01/049103000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</si>
</sst>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317168051" TargetMode="External" /><Relationship Id="rId2" Type="http://schemas.openxmlformats.org/officeDocument/2006/relationships/hyperlink" Target="https://podminky.urs.cz/item/CS_URS_2024_01/342241111" TargetMode="External" /><Relationship Id="rId3" Type="http://schemas.openxmlformats.org/officeDocument/2006/relationships/hyperlink" Target="https://podminky.urs.cz/item/CS_URS_2024_01/342291121" TargetMode="External" /><Relationship Id="rId4" Type="http://schemas.openxmlformats.org/officeDocument/2006/relationships/hyperlink" Target="https://podminky.urs.cz/item/CS_URS_2024_01/611131100" TargetMode="External" /><Relationship Id="rId5" Type="http://schemas.openxmlformats.org/officeDocument/2006/relationships/hyperlink" Target="https://podminky.urs.cz/item/CS_URS_2024_01/611321121" TargetMode="External" /><Relationship Id="rId6" Type="http://schemas.openxmlformats.org/officeDocument/2006/relationships/hyperlink" Target="https://podminky.urs.cz/item/CS_URS_2024_01/611321131" TargetMode="External" /><Relationship Id="rId7" Type="http://schemas.openxmlformats.org/officeDocument/2006/relationships/hyperlink" Target="https://podminky.urs.cz/item/CS_URS_2024_01/611321191" TargetMode="External" /><Relationship Id="rId8" Type="http://schemas.openxmlformats.org/officeDocument/2006/relationships/hyperlink" Target="https://podminky.urs.cz/item/CS_URS_2024_01/612131100" TargetMode="External" /><Relationship Id="rId9" Type="http://schemas.openxmlformats.org/officeDocument/2006/relationships/hyperlink" Target="https://podminky.urs.cz/item/CS_URS_2024_01/612135101" TargetMode="External" /><Relationship Id="rId10" Type="http://schemas.openxmlformats.org/officeDocument/2006/relationships/hyperlink" Target="https://podminky.urs.cz/item/CS_URS_2024_01/612315225" TargetMode="External" /><Relationship Id="rId11" Type="http://schemas.openxmlformats.org/officeDocument/2006/relationships/hyperlink" Target="https://podminky.urs.cz/item/CS_URS_2024_01/612321121" TargetMode="External" /><Relationship Id="rId12" Type="http://schemas.openxmlformats.org/officeDocument/2006/relationships/hyperlink" Target="https://podminky.urs.cz/item/CS_URS_2024_01/612321131" TargetMode="External" /><Relationship Id="rId13" Type="http://schemas.openxmlformats.org/officeDocument/2006/relationships/hyperlink" Target="https://podminky.urs.cz/item/CS_URS_2024_01/612321191" TargetMode="External" /><Relationship Id="rId14" Type="http://schemas.openxmlformats.org/officeDocument/2006/relationships/hyperlink" Target="https://podminky.urs.cz/item/CS_URS_2024_01/619995001" TargetMode="External" /><Relationship Id="rId15" Type="http://schemas.openxmlformats.org/officeDocument/2006/relationships/hyperlink" Target="https://podminky.urs.cz/item/CS_URS_2024_01/632450122" TargetMode="External" /><Relationship Id="rId16" Type="http://schemas.openxmlformats.org/officeDocument/2006/relationships/hyperlink" Target="https://podminky.urs.cz/item/CS_URS_2024_01/642945111" TargetMode="External" /><Relationship Id="rId17" Type="http://schemas.openxmlformats.org/officeDocument/2006/relationships/hyperlink" Target="https://podminky.urs.cz/item/CS_URS_2024_01/949101111" TargetMode="External" /><Relationship Id="rId18" Type="http://schemas.openxmlformats.org/officeDocument/2006/relationships/hyperlink" Target="https://podminky.urs.cz/item/CS_URS_2024_01/952901111" TargetMode="External" /><Relationship Id="rId19" Type="http://schemas.openxmlformats.org/officeDocument/2006/relationships/hyperlink" Target="https://podminky.urs.cz/item/CS_URS_2024_01/953941516" TargetMode="External" /><Relationship Id="rId20" Type="http://schemas.openxmlformats.org/officeDocument/2006/relationships/hyperlink" Target="https://podminky.urs.cz/item/CS_URS_2024_01/962031132" TargetMode="External" /><Relationship Id="rId21" Type="http://schemas.openxmlformats.org/officeDocument/2006/relationships/hyperlink" Target="https://podminky.urs.cz/item/CS_URS_2024_01/967031132" TargetMode="External" /><Relationship Id="rId22" Type="http://schemas.openxmlformats.org/officeDocument/2006/relationships/hyperlink" Target="https://podminky.urs.cz/item/CS_URS_2024_01/968062455" TargetMode="External" /><Relationship Id="rId23" Type="http://schemas.openxmlformats.org/officeDocument/2006/relationships/hyperlink" Target="https://podminky.urs.cz/item/CS_URS_2024_01/968072455" TargetMode="External" /><Relationship Id="rId24" Type="http://schemas.openxmlformats.org/officeDocument/2006/relationships/hyperlink" Target="https://podminky.urs.cz/item/CS_URS_2024_01/974031144" TargetMode="External" /><Relationship Id="rId25" Type="http://schemas.openxmlformats.org/officeDocument/2006/relationships/hyperlink" Target="https://podminky.urs.cz/item/CS_URS_2024_01/978011191" TargetMode="External" /><Relationship Id="rId26" Type="http://schemas.openxmlformats.org/officeDocument/2006/relationships/hyperlink" Target="https://podminky.urs.cz/item/CS_URS_2024_01/978013191" TargetMode="External" /><Relationship Id="rId27" Type="http://schemas.openxmlformats.org/officeDocument/2006/relationships/hyperlink" Target="https://podminky.urs.cz/item/CS_URS_2024_01/997013211" TargetMode="External" /><Relationship Id="rId28" Type="http://schemas.openxmlformats.org/officeDocument/2006/relationships/hyperlink" Target="https://podminky.urs.cz/item/CS_URS_2024_01/997013219" TargetMode="External" /><Relationship Id="rId29" Type="http://schemas.openxmlformats.org/officeDocument/2006/relationships/hyperlink" Target="https://podminky.urs.cz/item/CS_URS_2024_01/997013501" TargetMode="External" /><Relationship Id="rId30" Type="http://schemas.openxmlformats.org/officeDocument/2006/relationships/hyperlink" Target="https://podminky.urs.cz/item/CS_URS_2024_01/997013509" TargetMode="External" /><Relationship Id="rId31" Type="http://schemas.openxmlformats.org/officeDocument/2006/relationships/hyperlink" Target="https://podminky.urs.cz/item/CS_URS_2024_01/997013631" TargetMode="External" /><Relationship Id="rId32" Type="http://schemas.openxmlformats.org/officeDocument/2006/relationships/hyperlink" Target="https://podminky.urs.cz/item/CS_URS_2024_01/998018001" TargetMode="External" /><Relationship Id="rId33" Type="http://schemas.openxmlformats.org/officeDocument/2006/relationships/hyperlink" Target="https://podminky.urs.cz/item/CS_URS_2024_01/998018011" TargetMode="External" /><Relationship Id="rId34" Type="http://schemas.openxmlformats.org/officeDocument/2006/relationships/hyperlink" Target="https://podminky.urs.cz/item/CS_URS_2024_01/721173723" TargetMode="External" /><Relationship Id="rId35" Type="http://schemas.openxmlformats.org/officeDocument/2006/relationships/hyperlink" Target="https://podminky.urs.cz/item/CS_URS_2024_01/721173726" TargetMode="External" /><Relationship Id="rId36" Type="http://schemas.openxmlformats.org/officeDocument/2006/relationships/hyperlink" Target="https://podminky.urs.cz/item/CS_URS_2024_01/722173113" TargetMode="External" /><Relationship Id="rId37" Type="http://schemas.openxmlformats.org/officeDocument/2006/relationships/hyperlink" Target="https://podminky.urs.cz/item/CS_URS_2024_01/722220111" TargetMode="External" /><Relationship Id="rId38" Type="http://schemas.openxmlformats.org/officeDocument/2006/relationships/hyperlink" Target="https://podminky.urs.cz/item/CS_URS_2024_01/722220121" TargetMode="External" /><Relationship Id="rId39" Type="http://schemas.openxmlformats.org/officeDocument/2006/relationships/hyperlink" Target="https://podminky.urs.cz/item/CS_URS_2024_01/722220851" TargetMode="External" /><Relationship Id="rId40" Type="http://schemas.openxmlformats.org/officeDocument/2006/relationships/hyperlink" Target="https://podminky.urs.cz/item/CS_URS_2024_01/725110814" TargetMode="External" /><Relationship Id="rId41" Type="http://schemas.openxmlformats.org/officeDocument/2006/relationships/hyperlink" Target="https://podminky.urs.cz/item/CS_URS_2024_01/725119131" TargetMode="External" /><Relationship Id="rId42" Type="http://schemas.openxmlformats.org/officeDocument/2006/relationships/hyperlink" Target="https://podminky.urs.cz/item/CS_URS_2024_01/725210821" TargetMode="External" /><Relationship Id="rId43" Type="http://schemas.openxmlformats.org/officeDocument/2006/relationships/hyperlink" Target="https://podminky.urs.cz/item/CS_URS_2024_01/725219101" TargetMode="External" /><Relationship Id="rId44" Type="http://schemas.openxmlformats.org/officeDocument/2006/relationships/hyperlink" Target="https://podminky.urs.cz/item/CS_URS_2024_01/725240812" TargetMode="External" /><Relationship Id="rId45" Type="http://schemas.openxmlformats.org/officeDocument/2006/relationships/hyperlink" Target="https://podminky.urs.cz/item/CS_URS_2024_01/725244153" TargetMode="External" /><Relationship Id="rId46" Type="http://schemas.openxmlformats.org/officeDocument/2006/relationships/hyperlink" Target="https://podminky.urs.cz/item/CS_URS_2024_01/725530823" TargetMode="External" /><Relationship Id="rId47" Type="http://schemas.openxmlformats.org/officeDocument/2006/relationships/hyperlink" Target="https://podminky.urs.cz/item/CS_URS_2024_01/725539204" TargetMode="External" /><Relationship Id="rId48" Type="http://schemas.openxmlformats.org/officeDocument/2006/relationships/hyperlink" Target="https://podminky.urs.cz/item/CS_URS_2024_01/725820801" TargetMode="External" /><Relationship Id="rId49" Type="http://schemas.openxmlformats.org/officeDocument/2006/relationships/hyperlink" Target="https://podminky.urs.cz/item/CS_URS_2024_01/725822613" TargetMode="External" /><Relationship Id="rId50" Type="http://schemas.openxmlformats.org/officeDocument/2006/relationships/hyperlink" Target="https://podminky.urs.cz/item/CS_URS_2024_01/725840850" TargetMode="External" /><Relationship Id="rId51" Type="http://schemas.openxmlformats.org/officeDocument/2006/relationships/hyperlink" Target="https://podminky.urs.cz/item/CS_URS_2024_01/725849412" TargetMode="External" /><Relationship Id="rId52" Type="http://schemas.openxmlformats.org/officeDocument/2006/relationships/hyperlink" Target="https://podminky.urs.cz/item/CS_URS_2024_01/725860811" TargetMode="External" /><Relationship Id="rId53" Type="http://schemas.openxmlformats.org/officeDocument/2006/relationships/hyperlink" Target="https://podminky.urs.cz/item/CS_URS_2024_01/725865311" TargetMode="External" /><Relationship Id="rId54" Type="http://schemas.openxmlformats.org/officeDocument/2006/relationships/hyperlink" Target="https://podminky.urs.cz/item/CS_URS_2024_01/725869101" TargetMode="External" /><Relationship Id="rId55" Type="http://schemas.openxmlformats.org/officeDocument/2006/relationships/hyperlink" Target="https://podminky.urs.cz/item/CS_URS_2024_01/998725121" TargetMode="External" /><Relationship Id="rId56" Type="http://schemas.openxmlformats.org/officeDocument/2006/relationships/hyperlink" Target="https://podminky.urs.cz/item/CS_URS_2024_01/998725129" TargetMode="External" /><Relationship Id="rId57" Type="http://schemas.openxmlformats.org/officeDocument/2006/relationships/hyperlink" Target="https://podminky.urs.cz/item/CS_URS_2024_01/HZS2211" TargetMode="External" /><Relationship Id="rId58" Type="http://schemas.openxmlformats.org/officeDocument/2006/relationships/hyperlink" Target="https://podminky.urs.cz/item/CS_URS_2024_01/HZS2231" TargetMode="External" /><Relationship Id="rId59" Type="http://schemas.openxmlformats.org/officeDocument/2006/relationships/hyperlink" Target="https://podminky.urs.cz/item/CS_URS_2024_01/742310006" TargetMode="External" /><Relationship Id="rId60" Type="http://schemas.openxmlformats.org/officeDocument/2006/relationships/hyperlink" Target="https://podminky.urs.cz/item/CS_URS_2024_01/742310806" TargetMode="External" /><Relationship Id="rId61" Type="http://schemas.openxmlformats.org/officeDocument/2006/relationships/hyperlink" Target="https://podminky.urs.cz/item/CS_URS_2024_01/751398821" TargetMode="External" /><Relationship Id="rId62" Type="http://schemas.openxmlformats.org/officeDocument/2006/relationships/hyperlink" Target="https://podminky.urs.cz/item/CS_URS_2024_01/766660021" TargetMode="External" /><Relationship Id="rId63" Type="http://schemas.openxmlformats.org/officeDocument/2006/relationships/hyperlink" Target="https://podminky.urs.cz/item/CS_URS_2024_01/766660728" TargetMode="External" /><Relationship Id="rId64" Type="http://schemas.openxmlformats.org/officeDocument/2006/relationships/hyperlink" Target="https://podminky.urs.cz/item/CS_URS_2024_01/766660729" TargetMode="External" /><Relationship Id="rId65" Type="http://schemas.openxmlformats.org/officeDocument/2006/relationships/hyperlink" Target="https://podminky.urs.cz/item/CS_URS_2024_01/766660730" TargetMode="External" /><Relationship Id="rId66" Type="http://schemas.openxmlformats.org/officeDocument/2006/relationships/hyperlink" Target="https://podminky.urs.cz/item/CS_URS_2024_01/766660731" TargetMode="External" /><Relationship Id="rId67" Type="http://schemas.openxmlformats.org/officeDocument/2006/relationships/hyperlink" Target="https://podminky.urs.cz/item/CS_URS_2024_01/766660733" TargetMode="External" /><Relationship Id="rId68" Type="http://schemas.openxmlformats.org/officeDocument/2006/relationships/hyperlink" Target="https://podminky.urs.cz/item/CS_URS_2024_01/766660903" TargetMode="External" /><Relationship Id="rId69" Type="http://schemas.openxmlformats.org/officeDocument/2006/relationships/hyperlink" Target="https://podminky.urs.cz/item/CS_URS_2024_01/766691812" TargetMode="External" /><Relationship Id="rId70" Type="http://schemas.openxmlformats.org/officeDocument/2006/relationships/hyperlink" Target="https://podminky.urs.cz/item/CS_URS_2024_01/766691914" TargetMode="External" /><Relationship Id="rId71" Type="http://schemas.openxmlformats.org/officeDocument/2006/relationships/hyperlink" Target="https://podminky.urs.cz/item/CS_URS_2024_01/766694116" TargetMode="External" /><Relationship Id="rId72" Type="http://schemas.openxmlformats.org/officeDocument/2006/relationships/hyperlink" Target="https://podminky.urs.cz/item/CS_URS_2024_01/766695212" TargetMode="External" /><Relationship Id="rId73" Type="http://schemas.openxmlformats.org/officeDocument/2006/relationships/hyperlink" Target="https://podminky.urs.cz/item/CS_URS_2024_01/998766121" TargetMode="External" /><Relationship Id="rId74" Type="http://schemas.openxmlformats.org/officeDocument/2006/relationships/hyperlink" Target="https://podminky.urs.cz/item/CS_URS_2024_01/998766129" TargetMode="External" /><Relationship Id="rId75" Type="http://schemas.openxmlformats.org/officeDocument/2006/relationships/hyperlink" Target="https://podminky.urs.cz/item/CS_URS_2024_01/HZS2121" TargetMode="External" /><Relationship Id="rId76" Type="http://schemas.openxmlformats.org/officeDocument/2006/relationships/hyperlink" Target="https://podminky.urs.cz/item/CS_URS_2024_01/767810112" TargetMode="External" /><Relationship Id="rId77" Type="http://schemas.openxmlformats.org/officeDocument/2006/relationships/hyperlink" Target="https://podminky.urs.cz/item/CS_URS_2024_01/771111011" TargetMode="External" /><Relationship Id="rId78" Type="http://schemas.openxmlformats.org/officeDocument/2006/relationships/hyperlink" Target="https://podminky.urs.cz/item/CS_URS_2024_01/771121011" TargetMode="External" /><Relationship Id="rId79" Type="http://schemas.openxmlformats.org/officeDocument/2006/relationships/hyperlink" Target="https://podminky.urs.cz/item/CS_URS_2024_01/771151016" TargetMode="External" /><Relationship Id="rId80" Type="http://schemas.openxmlformats.org/officeDocument/2006/relationships/hyperlink" Target="https://podminky.urs.cz/item/CS_URS_2024_01/771471810" TargetMode="External" /><Relationship Id="rId81" Type="http://schemas.openxmlformats.org/officeDocument/2006/relationships/hyperlink" Target="https://podminky.urs.cz/item/CS_URS_2024_01/771474113" TargetMode="External" /><Relationship Id="rId82" Type="http://schemas.openxmlformats.org/officeDocument/2006/relationships/hyperlink" Target="https://podminky.urs.cz/item/CS_URS_2024_01/771571810" TargetMode="External" /><Relationship Id="rId83" Type="http://schemas.openxmlformats.org/officeDocument/2006/relationships/hyperlink" Target="https://podminky.urs.cz/item/CS_URS_2024_01/771574516" TargetMode="External" /><Relationship Id="rId84" Type="http://schemas.openxmlformats.org/officeDocument/2006/relationships/hyperlink" Target="https://podminky.urs.cz/item/CS_URS_2024_01/771591112" TargetMode="External" /><Relationship Id="rId85" Type="http://schemas.openxmlformats.org/officeDocument/2006/relationships/hyperlink" Target="https://podminky.urs.cz/item/CS_URS_2024_01/771591115" TargetMode="External" /><Relationship Id="rId86" Type="http://schemas.openxmlformats.org/officeDocument/2006/relationships/hyperlink" Target="https://podminky.urs.cz/item/CS_URS_2024_01/771591121" TargetMode="External" /><Relationship Id="rId87" Type="http://schemas.openxmlformats.org/officeDocument/2006/relationships/hyperlink" Target="https://podminky.urs.cz/item/CS_URS_2024_01/771592011" TargetMode="External" /><Relationship Id="rId88" Type="http://schemas.openxmlformats.org/officeDocument/2006/relationships/hyperlink" Target="https://podminky.urs.cz/item/CS_URS_2024_01/998771121" TargetMode="External" /><Relationship Id="rId89" Type="http://schemas.openxmlformats.org/officeDocument/2006/relationships/hyperlink" Target="https://podminky.urs.cz/item/CS_URS_2024_01/998771129" TargetMode="External" /><Relationship Id="rId90" Type="http://schemas.openxmlformats.org/officeDocument/2006/relationships/hyperlink" Target="https://podminky.urs.cz/item/CS_URS_2024_01/776111117" TargetMode="External" /><Relationship Id="rId91" Type="http://schemas.openxmlformats.org/officeDocument/2006/relationships/hyperlink" Target="https://podminky.urs.cz/item/CS_URS_2024_01/776111311" TargetMode="External" /><Relationship Id="rId92" Type="http://schemas.openxmlformats.org/officeDocument/2006/relationships/hyperlink" Target="https://podminky.urs.cz/item/CS_URS_2024_01/776121321" TargetMode="External" /><Relationship Id="rId93" Type="http://schemas.openxmlformats.org/officeDocument/2006/relationships/hyperlink" Target="https://podminky.urs.cz/item/CS_URS_2024_01/776201812" TargetMode="External" /><Relationship Id="rId94" Type="http://schemas.openxmlformats.org/officeDocument/2006/relationships/hyperlink" Target="https://podminky.urs.cz/item/CS_URS_2024_01/776232111" TargetMode="External" /><Relationship Id="rId95" Type="http://schemas.openxmlformats.org/officeDocument/2006/relationships/hyperlink" Target="https://podminky.urs.cz/item/CS_URS_2024_01/776410811" TargetMode="External" /><Relationship Id="rId96" Type="http://schemas.openxmlformats.org/officeDocument/2006/relationships/hyperlink" Target="https://podminky.urs.cz/item/CS_URS_2024_01/776421111" TargetMode="External" /><Relationship Id="rId97" Type="http://schemas.openxmlformats.org/officeDocument/2006/relationships/hyperlink" Target="https://podminky.urs.cz/item/CS_URS_2024_01/776421711" TargetMode="External" /><Relationship Id="rId98" Type="http://schemas.openxmlformats.org/officeDocument/2006/relationships/hyperlink" Target="https://podminky.urs.cz/item/CS_URS_2024_01/776991121" TargetMode="External" /><Relationship Id="rId99" Type="http://schemas.openxmlformats.org/officeDocument/2006/relationships/hyperlink" Target="https://podminky.urs.cz/item/CS_URS_2024_01/776991821" TargetMode="External" /><Relationship Id="rId100" Type="http://schemas.openxmlformats.org/officeDocument/2006/relationships/hyperlink" Target="https://podminky.urs.cz/item/CS_URS_2024_01/998776121" TargetMode="External" /><Relationship Id="rId101" Type="http://schemas.openxmlformats.org/officeDocument/2006/relationships/hyperlink" Target="https://podminky.urs.cz/item/CS_URS_2024_01/998776129" TargetMode="External" /><Relationship Id="rId102" Type="http://schemas.openxmlformats.org/officeDocument/2006/relationships/hyperlink" Target="https://podminky.urs.cz/item/CS_URS_2024_01/781111011" TargetMode="External" /><Relationship Id="rId103" Type="http://schemas.openxmlformats.org/officeDocument/2006/relationships/hyperlink" Target="https://podminky.urs.cz/item/CS_URS_2024_01/781121011" TargetMode="External" /><Relationship Id="rId104" Type="http://schemas.openxmlformats.org/officeDocument/2006/relationships/hyperlink" Target="https://podminky.urs.cz/item/CS_URS_2024_01/781131112" TargetMode="External" /><Relationship Id="rId105" Type="http://schemas.openxmlformats.org/officeDocument/2006/relationships/hyperlink" Target="https://podminky.urs.cz/item/CS_URS_2024_01/781471810" TargetMode="External" /><Relationship Id="rId106" Type="http://schemas.openxmlformats.org/officeDocument/2006/relationships/hyperlink" Target="https://podminky.urs.cz/item/CS_URS_2024_01/781472239" TargetMode="External" /><Relationship Id="rId107" Type="http://schemas.openxmlformats.org/officeDocument/2006/relationships/hyperlink" Target="https://podminky.urs.cz/item/CS_URS_2024_01/781472241" TargetMode="External" /><Relationship Id="rId108" Type="http://schemas.openxmlformats.org/officeDocument/2006/relationships/hyperlink" Target="https://podminky.urs.cz/item/CS_URS_2024_01/781472291" TargetMode="External" /><Relationship Id="rId109" Type="http://schemas.openxmlformats.org/officeDocument/2006/relationships/hyperlink" Target="https://podminky.urs.cz/item/CS_URS_2024_01/781492251" TargetMode="External" /><Relationship Id="rId110" Type="http://schemas.openxmlformats.org/officeDocument/2006/relationships/hyperlink" Target="https://podminky.urs.cz/item/CS_URS_2024_01/781493611" TargetMode="External" /><Relationship Id="rId111" Type="http://schemas.openxmlformats.org/officeDocument/2006/relationships/hyperlink" Target="https://podminky.urs.cz/item/CS_URS_2024_01/781495211" TargetMode="External" /><Relationship Id="rId112" Type="http://schemas.openxmlformats.org/officeDocument/2006/relationships/hyperlink" Target="https://podminky.urs.cz/item/CS_URS_2024_01/998781121" TargetMode="External" /><Relationship Id="rId113" Type="http://schemas.openxmlformats.org/officeDocument/2006/relationships/hyperlink" Target="https://podminky.urs.cz/item/CS_URS_2024_01/998781129" TargetMode="External" /><Relationship Id="rId114" Type="http://schemas.openxmlformats.org/officeDocument/2006/relationships/hyperlink" Target="https://podminky.urs.cz/item/CS_URS_2024_01/783301303" TargetMode="External" /><Relationship Id="rId115" Type="http://schemas.openxmlformats.org/officeDocument/2006/relationships/hyperlink" Target="https://podminky.urs.cz/item/CS_URS_2024_01/783306805" TargetMode="External" /><Relationship Id="rId116" Type="http://schemas.openxmlformats.org/officeDocument/2006/relationships/hyperlink" Target="https://podminky.urs.cz/item/CS_URS_2024_01/783314101" TargetMode="External" /><Relationship Id="rId117" Type="http://schemas.openxmlformats.org/officeDocument/2006/relationships/hyperlink" Target="https://podminky.urs.cz/item/CS_URS_2024_01/783317101" TargetMode="External" /><Relationship Id="rId118" Type="http://schemas.openxmlformats.org/officeDocument/2006/relationships/hyperlink" Target="https://podminky.urs.cz/item/CS_URS_2024_01/784111001" TargetMode="External" /><Relationship Id="rId119" Type="http://schemas.openxmlformats.org/officeDocument/2006/relationships/hyperlink" Target="https://podminky.urs.cz/item/CS_URS_2024_01/784171101" TargetMode="External" /><Relationship Id="rId120" Type="http://schemas.openxmlformats.org/officeDocument/2006/relationships/hyperlink" Target="https://podminky.urs.cz/item/CS_URS_2024_01/784171111" TargetMode="External" /><Relationship Id="rId121" Type="http://schemas.openxmlformats.org/officeDocument/2006/relationships/hyperlink" Target="https://podminky.urs.cz/item/CS_URS_2024_01/784181131" TargetMode="External" /><Relationship Id="rId12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741120501" TargetMode="External" /><Relationship Id="rId2" Type="http://schemas.openxmlformats.org/officeDocument/2006/relationships/hyperlink" Target="https://podminky.urs.cz/item/CS_URS_2024_01/741122024" TargetMode="External" /><Relationship Id="rId3" Type="http://schemas.openxmlformats.org/officeDocument/2006/relationships/hyperlink" Target="https://podminky.urs.cz/item/CS_URS_2024_01/741122015" TargetMode="External" /><Relationship Id="rId4" Type="http://schemas.openxmlformats.org/officeDocument/2006/relationships/hyperlink" Target="https://podminky.urs.cz/item/CS_URS_2024_01/741122016" TargetMode="External" /><Relationship Id="rId5" Type="http://schemas.openxmlformats.org/officeDocument/2006/relationships/hyperlink" Target="https://podminky.urs.cz/item/CS_URS_2024_01/741122031" TargetMode="External" /><Relationship Id="rId6" Type="http://schemas.openxmlformats.org/officeDocument/2006/relationships/hyperlink" Target="https://podminky.urs.cz/item/CS_URS_2024_01/741310201" TargetMode="External" /><Relationship Id="rId7" Type="http://schemas.openxmlformats.org/officeDocument/2006/relationships/hyperlink" Target="https://podminky.urs.cz/item/CS_URS_2024_01/741130001" TargetMode="External" /><Relationship Id="rId8" Type="http://schemas.openxmlformats.org/officeDocument/2006/relationships/hyperlink" Target="https://podminky.urs.cz/item/CS_URS_2024_01/741130005" TargetMode="External" /><Relationship Id="rId9" Type="http://schemas.openxmlformats.org/officeDocument/2006/relationships/hyperlink" Target="https://podminky.urs.cz/item/CS_URS_2024_01/741310233" TargetMode="External" /><Relationship Id="rId10" Type="http://schemas.openxmlformats.org/officeDocument/2006/relationships/hyperlink" Target="https://podminky.urs.cz/item/CS_URS_2024_01/741330311" TargetMode="External" /><Relationship Id="rId11" Type="http://schemas.openxmlformats.org/officeDocument/2006/relationships/hyperlink" Target="https://podminky.urs.cz/item/CS_URS_2024_01/741313033" TargetMode="External" /><Relationship Id="rId12" Type="http://schemas.openxmlformats.org/officeDocument/2006/relationships/hyperlink" Target="https://podminky.urs.cz/item/CS_URS_2024_01/741331075" TargetMode="External" /><Relationship Id="rId13" Type="http://schemas.openxmlformats.org/officeDocument/2006/relationships/hyperlink" Target="https://podminky.urs.cz/item/CS_URS_2024_01/741372062" TargetMode="External" /><Relationship Id="rId14" Type="http://schemas.openxmlformats.org/officeDocument/2006/relationships/hyperlink" Target="https://podminky.urs.cz/item/CS_URS_2024_01/741810002" TargetMode="External" /><Relationship Id="rId15" Type="http://schemas.openxmlformats.org/officeDocument/2006/relationships/hyperlink" Target="https://podminky.urs.cz/item/CS_URS_2024_01/998741121" TargetMode="External" /><Relationship Id="rId16" Type="http://schemas.openxmlformats.org/officeDocument/2006/relationships/hyperlink" Target="https://podminky.urs.cz/item/CS_URS_2024_01/742111200" TargetMode="External" /><Relationship Id="rId17" Type="http://schemas.openxmlformats.org/officeDocument/2006/relationships/hyperlink" Target="https://podminky.urs.cz/item/CS_URS_2024_01/742210121" TargetMode="External" /><Relationship Id="rId18" Type="http://schemas.openxmlformats.org/officeDocument/2006/relationships/hyperlink" Target="https://podminky.urs.cz/item/CS_URS_2024_01/742310006" TargetMode="External" /><Relationship Id="rId19" Type="http://schemas.openxmlformats.org/officeDocument/2006/relationships/hyperlink" Target="https://podminky.urs.cz/item/CS_URS_2024_01/741110001" TargetMode="External" /><Relationship Id="rId20" Type="http://schemas.openxmlformats.org/officeDocument/2006/relationships/hyperlink" Target="https://podminky.urs.cz/item/CS_URS_2024_01/741112001" TargetMode="External" /><Relationship Id="rId21" Type="http://schemas.openxmlformats.org/officeDocument/2006/relationships/hyperlink" Target="https://podminky.urs.cz/item/CS_URS_2024_01/741112011" TargetMode="External" /><Relationship Id="rId22" Type="http://schemas.openxmlformats.org/officeDocument/2006/relationships/hyperlink" Target="https://podminky.urs.cz/item/CS_URS_2024_01/741112353" TargetMode="External" /><Relationship Id="rId23" Type="http://schemas.openxmlformats.org/officeDocument/2006/relationships/hyperlink" Target="https://podminky.urs.cz/item/CS_URS_2024_01/741110511" TargetMode="External" /><Relationship Id="rId24" Type="http://schemas.openxmlformats.org/officeDocument/2006/relationships/hyperlink" Target="https://podminky.urs.cz/item/CS_URS_2024_01/747131400" TargetMode="External" /><Relationship Id="rId25" Type="http://schemas.openxmlformats.org/officeDocument/2006/relationships/hyperlink" Target="https://podminky.urs.cz/item/CS_URS_2024_01/748121112" TargetMode="External" /><Relationship Id="rId26" Type="http://schemas.openxmlformats.org/officeDocument/2006/relationships/hyperlink" Target="https://podminky.urs.cz/item/CS_URS_2024_01/749913110" TargetMode="External" /><Relationship Id="rId27" Type="http://schemas.openxmlformats.org/officeDocument/2006/relationships/hyperlink" Target="https://podminky.urs.cz/item/CS_URS_2024_01/210100013" TargetMode="External" /><Relationship Id="rId28" Type="http://schemas.openxmlformats.org/officeDocument/2006/relationships/hyperlink" Target="https://podminky.urs.cz/item/CS_URS_2024_01/210220321" TargetMode="External" /><Relationship Id="rId29" Type="http://schemas.openxmlformats.org/officeDocument/2006/relationships/hyperlink" Target="https://podminky.urs.cz/item/CS_URS_2024_01/210220451" TargetMode="External" /><Relationship Id="rId30" Type="http://schemas.openxmlformats.org/officeDocument/2006/relationships/hyperlink" Target="https://podminky.urs.cz/item/CS_URS_2024_01/210220451" TargetMode="External" /><Relationship Id="rId31" Type="http://schemas.openxmlformats.org/officeDocument/2006/relationships/hyperlink" Target="https://podminky.urs.cz/item/CS_URS_2024_01/220111751" TargetMode="External" /><Relationship Id="rId32" Type="http://schemas.openxmlformats.org/officeDocument/2006/relationships/hyperlink" Target="https://podminky.urs.cz/item/CS_URS_2024_01/220270242" TargetMode="External" /><Relationship Id="rId33" Type="http://schemas.openxmlformats.org/officeDocument/2006/relationships/hyperlink" Target="https://podminky.urs.cz/item/CS_URS_2024_01/220301201" TargetMode="External" /><Relationship Id="rId34" Type="http://schemas.openxmlformats.org/officeDocument/2006/relationships/hyperlink" Target="https://podminky.urs.cz/item/CS_URS_2024_01/742420111" TargetMode="External" /><Relationship Id="rId35" Type="http://schemas.openxmlformats.org/officeDocument/2006/relationships/hyperlink" Target="https://podminky.urs.cz/item/CS_URS_2024_01/469971111" TargetMode="External" /><Relationship Id="rId36" Type="http://schemas.openxmlformats.org/officeDocument/2006/relationships/hyperlink" Target="https://podminky.urs.cz/item/CS_URS_2024_01/468101121" TargetMode="External" /><Relationship Id="rId37" Type="http://schemas.openxmlformats.org/officeDocument/2006/relationships/hyperlink" Target="https://podminky.urs.cz/item/CS_URS_2024_01/468081413" TargetMode="External" /><Relationship Id="rId38" Type="http://schemas.openxmlformats.org/officeDocument/2006/relationships/hyperlink" Target="https://podminky.urs.cz/item/CS_URS_2024_01/460932111" TargetMode="External" /><Relationship Id="rId39" Type="http://schemas.openxmlformats.org/officeDocument/2006/relationships/hyperlink" Target="https://podminky.urs.cz/item/CS_URS_2024_01/460932112" TargetMode="External" /><Relationship Id="rId40" Type="http://schemas.openxmlformats.org/officeDocument/2006/relationships/hyperlink" Target="https://podminky.urs.cz/item/CS_URS_2024_01/468101422" TargetMode="External" /><Relationship Id="rId41" Type="http://schemas.openxmlformats.org/officeDocument/2006/relationships/hyperlink" Target="https://podminky.urs.cz/item/CS_URS_2024_01/469972111" TargetMode="External" /><Relationship Id="rId42" Type="http://schemas.openxmlformats.org/officeDocument/2006/relationships/hyperlink" Target="https://podminky.urs.cz/item/CS_URS_2024_01/469972121" TargetMode="External" /><Relationship Id="rId43" Type="http://schemas.openxmlformats.org/officeDocument/2006/relationships/hyperlink" Target="https://podminky.urs.cz/item/CS_URS_2024_01/469973116" TargetMode="External" /><Relationship Id="rId44" Type="http://schemas.openxmlformats.org/officeDocument/2006/relationships/hyperlink" Target="https://podminky.urs.cz/item/CS_URS_2024_01/HZS2221" TargetMode="External" /><Relationship Id="rId45" Type="http://schemas.openxmlformats.org/officeDocument/2006/relationships/hyperlink" Target="https://podminky.urs.cz/item/CS_URS_2024_01/HZS2222" TargetMode="External" /><Relationship Id="rId46" Type="http://schemas.openxmlformats.org/officeDocument/2006/relationships/hyperlink" Target="https://podminky.urs.cz/item/CS_URS_2024_01/013254000" TargetMode="External" /><Relationship Id="rId47" Type="http://schemas.openxmlformats.org/officeDocument/2006/relationships/hyperlink" Target="https://podminky.urs.cz/item/CS_URS_2024_01/032903000" TargetMode="External" /><Relationship Id="rId48" Type="http://schemas.openxmlformats.org/officeDocument/2006/relationships/hyperlink" Target="https://podminky.urs.cz/item/CS_URS_2024_01/049103000" TargetMode="External" /><Relationship Id="rId49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33</v>
      </c>
      <c r="AO17" s="22"/>
      <c r="AP17" s="22"/>
      <c r="AQ17" s="22"/>
      <c r="AR17" s="20"/>
      <c r="BE17" s="31"/>
      <c r="BS17" s="17" t="s">
        <v>34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35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33</v>
      </c>
      <c r="AO20" s="22"/>
      <c r="AP20" s="22"/>
      <c r="AQ20" s="22"/>
      <c r="AR20" s="20"/>
      <c r="BE20" s="31"/>
      <c r="BS20" s="17" t="s">
        <v>34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BDPryb-1NP-DPS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Stavební úpravy bytu v 1.NP v DPS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Tržiště 254, 582 22 Přibyslav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26. 1. 2024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25.6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Přibyslav, Bechyňovo nám.1, Přibyslav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život památkám o.p.s Lipová 833, Brtnice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25.6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35</v>
      </c>
      <c r="AJ90" s="40"/>
      <c r="AK90" s="40"/>
      <c r="AL90" s="40"/>
      <c r="AM90" s="80" t="str">
        <f>IF(E20="","",E20)</f>
        <v>život památkám o.p.s Lipová 833, Brtnice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2" t="s">
        <v>74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75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76</v>
      </c>
      <c r="BT94" s="117" t="s">
        <v>77</v>
      </c>
      <c r="BU94" s="118" t="s">
        <v>78</v>
      </c>
      <c r="BV94" s="117" t="s">
        <v>79</v>
      </c>
      <c r="BW94" s="117" t="s">
        <v>5</v>
      </c>
      <c r="BX94" s="117" t="s">
        <v>80</v>
      </c>
      <c r="CL94" s="117" t="s">
        <v>1</v>
      </c>
    </row>
    <row r="95" s="7" customFormat="1" ht="16.5" customHeight="1">
      <c r="A95" s="119" t="s">
        <v>81</v>
      </c>
      <c r="B95" s="120"/>
      <c r="C95" s="121"/>
      <c r="D95" s="122" t="s">
        <v>82</v>
      </c>
      <c r="E95" s="122"/>
      <c r="F95" s="122"/>
      <c r="G95" s="122"/>
      <c r="H95" s="122"/>
      <c r="I95" s="123"/>
      <c r="J95" s="122" t="s">
        <v>83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Stavební část'!J30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84</v>
      </c>
      <c r="AR95" s="126"/>
      <c r="AS95" s="127">
        <v>0</v>
      </c>
      <c r="AT95" s="128">
        <f>ROUND(SUM(AV95:AW95),2)</f>
        <v>0</v>
      </c>
      <c r="AU95" s="129">
        <f>'01 - Stavební část'!P136</f>
        <v>0</v>
      </c>
      <c r="AV95" s="128">
        <f>'01 - Stavební část'!J33</f>
        <v>0</v>
      </c>
      <c r="AW95" s="128">
        <f>'01 - Stavební část'!J34</f>
        <v>0</v>
      </c>
      <c r="AX95" s="128">
        <f>'01 - Stavební část'!J35</f>
        <v>0</v>
      </c>
      <c r="AY95" s="128">
        <f>'01 - Stavební část'!J36</f>
        <v>0</v>
      </c>
      <c r="AZ95" s="128">
        <f>'01 - Stavební část'!F33</f>
        <v>0</v>
      </c>
      <c r="BA95" s="128">
        <f>'01 - Stavební část'!F34</f>
        <v>0</v>
      </c>
      <c r="BB95" s="128">
        <f>'01 - Stavební část'!F35</f>
        <v>0</v>
      </c>
      <c r="BC95" s="128">
        <f>'01 - Stavební část'!F36</f>
        <v>0</v>
      </c>
      <c r="BD95" s="130">
        <f>'01 - Stavební část'!F37</f>
        <v>0</v>
      </c>
      <c r="BE95" s="7"/>
      <c r="BT95" s="131" t="s">
        <v>85</v>
      </c>
      <c r="BV95" s="131" t="s">
        <v>79</v>
      </c>
      <c r="BW95" s="131" t="s">
        <v>86</v>
      </c>
      <c r="BX95" s="131" t="s">
        <v>5</v>
      </c>
      <c r="CL95" s="131" t="s">
        <v>1</v>
      </c>
      <c r="CM95" s="131" t="s">
        <v>85</v>
      </c>
    </row>
    <row r="96" s="7" customFormat="1" ht="16.5" customHeight="1">
      <c r="A96" s="119" t="s">
        <v>81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Elektroinstalace'!J30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84</v>
      </c>
      <c r="AR96" s="126"/>
      <c r="AS96" s="132">
        <v>0</v>
      </c>
      <c r="AT96" s="133">
        <f>ROUND(SUM(AV96:AW96),2)</f>
        <v>0</v>
      </c>
      <c r="AU96" s="134">
        <f>'02 - Elektroinstalace'!P132</f>
        <v>0</v>
      </c>
      <c r="AV96" s="133">
        <f>'02 - Elektroinstalace'!J33</f>
        <v>0</v>
      </c>
      <c r="AW96" s="133">
        <f>'02 - Elektroinstalace'!J34</f>
        <v>0</v>
      </c>
      <c r="AX96" s="133">
        <f>'02 - Elektroinstalace'!J35</f>
        <v>0</v>
      </c>
      <c r="AY96" s="133">
        <f>'02 - Elektroinstalace'!J36</f>
        <v>0</v>
      </c>
      <c r="AZ96" s="133">
        <f>'02 - Elektroinstalace'!F33</f>
        <v>0</v>
      </c>
      <c r="BA96" s="133">
        <f>'02 - Elektroinstalace'!F34</f>
        <v>0</v>
      </c>
      <c r="BB96" s="133">
        <f>'02 - Elektroinstalace'!F35</f>
        <v>0</v>
      </c>
      <c r="BC96" s="133">
        <f>'02 - Elektroinstalace'!F36</f>
        <v>0</v>
      </c>
      <c r="BD96" s="135">
        <f>'02 - Elektroinstalace'!F37</f>
        <v>0</v>
      </c>
      <c r="BE96" s="7"/>
      <c r="BT96" s="131" t="s">
        <v>85</v>
      </c>
      <c r="BV96" s="131" t="s">
        <v>79</v>
      </c>
      <c r="BW96" s="131" t="s">
        <v>89</v>
      </c>
      <c r="BX96" s="131" t="s">
        <v>5</v>
      </c>
      <c r="CL96" s="131" t="s">
        <v>1</v>
      </c>
      <c r="CM96" s="131" t="s">
        <v>85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Oro926ai5DCOTWRHWx1NywvmBYrt8G9MAnqvIgElsXjLYh8iHIKJaEi/LPMId1EIaUqHI+GonaL+nS7dMwNUWw==" hashValue="/4pTWXqfQ2ak02Se4Thax+8cGjzv4IlkiUrFnbk5iThhPCOXQsiGNu5CVnWz38/lPAkMO+Z/OBVVOMwgdCzqzg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Stavební část'!C2" display="/"/>
    <hyperlink ref="A96" location="'02 - Elektroinstalac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</row>
    <row r="4" s="1" customFormat="1" ht="24.96" customHeight="1">
      <c r="B4" s="20"/>
      <c r="D4" s="138" t="s">
        <v>90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Stavební úpravy bytu v 1.NP v DPS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26. 1. 2024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31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32</v>
      </c>
      <c r="F21" s="38"/>
      <c r="G21" s="38"/>
      <c r="H21" s="38"/>
      <c r="I21" s="140" t="s">
        <v>27</v>
      </c>
      <c r="J21" s="143" t="s">
        <v>33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35</v>
      </c>
      <c r="E23" s="38"/>
      <c r="F23" s="38"/>
      <c r="G23" s="38"/>
      <c r="H23" s="38"/>
      <c r="I23" s="140" t="s">
        <v>25</v>
      </c>
      <c r="J23" s="143" t="s">
        <v>31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32</v>
      </c>
      <c r="F24" s="38"/>
      <c r="G24" s="38"/>
      <c r="H24" s="38"/>
      <c r="I24" s="140" t="s">
        <v>27</v>
      </c>
      <c r="J24" s="143" t="s">
        <v>33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37</v>
      </c>
      <c r="E30" s="38"/>
      <c r="F30" s="38"/>
      <c r="G30" s="38"/>
      <c r="H30" s="38"/>
      <c r="I30" s="38"/>
      <c r="J30" s="151">
        <f>ROUND(J136,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39</v>
      </c>
      <c r="G32" s="38"/>
      <c r="H32" s="38"/>
      <c r="I32" s="152" t="s">
        <v>38</v>
      </c>
      <c r="J32" s="15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41</v>
      </c>
      <c r="E33" s="140" t="s">
        <v>42</v>
      </c>
      <c r="F33" s="154">
        <f>ROUND((SUM(BE136:BE634)),  2)</f>
        <v>0</v>
      </c>
      <c r="G33" s="38"/>
      <c r="H33" s="38"/>
      <c r="I33" s="155">
        <v>0.20999999999999999</v>
      </c>
      <c r="J33" s="154">
        <f>ROUND(((SUM(BE136:BE634))*I33),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43</v>
      </c>
      <c r="F34" s="154">
        <f>ROUND((SUM(BF136:BF634)),  2)</f>
        <v>0</v>
      </c>
      <c r="G34" s="38"/>
      <c r="H34" s="38"/>
      <c r="I34" s="155">
        <v>0.12</v>
      </c>
      <c r="J34" s="154">
        <f>ROUND(((SUM(BF136:BF634))*I34),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44</v>
      </c>
      <c r="F35" s="154">
        <f>ROUND((SUM(BG136:BG634)),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45</v>
      </c>
      <c r="F36" s="154">
        <f>ROUND((SUM(BH136:BH634)),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46</v>
      </c>
      <c r="F37" s="154">
        <f>ROUND((SUM(BI136:BI634)),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47</v>
      </c>
      <c r="E39" s="158"/>
      <c r="F39" s="158"/>
      <c r="G39" s="159" t="s">
        <v>48</v>
      </c>
      <c r="H39" s="160" t="s">
        <v>49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50</v>
      </c>
      <c r="E50" s="164"/>
      <c r="F50" s="164"/>
      <c r="G50" s="163" t="s">
        <v>51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52</v>
      </c>
      <c r="E61" s="166"/>
      <c r="F61" s="167" t="s">
        <v>53</v>
      </c>
      <c r="G61" s="165" t="s">
        <v>52</v>
      </c>
      <c r="H61" s="166"/>
      <c r="I61" s="166"/>
      <c r="J61" s="168" t="s">
        <v>53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54</v>
      </c>
      <c r="E65" s="169"/>
      <c r="F65" s="169"/>
      <c r="G65" s="163" t="s">
        <v>55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52</v>
      </c>
      <c r="E76" s="166"/>
      <c r="F76" s="167" t="s">
        <v>53</v>
      </c>
      <c r="G76" s="165" t="s">
        <v>52</v>
      </c>
      <c r="H76" s="166"/>
      <c r="I76" s="166"/>
      <c r="J76" s="168" t="s">
        <v>53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Stavební úpravy bytu v 1.NP v DPS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Stavební část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Tržiště 254, 582 22 Přibyslav</v>
      </c>
      <c r="G89" s="40"/>
      <c r="H89" s="40"/>
      <c r="I89" s="32" t="s">
        <v>22</v>
      </c>
      <c r="J89" s="79" t="str">
        <f>IF(J12="","",J12)</f>
        <v>26. 1. 2024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Přibyslav, Bechyňovo nám.1, Přibyslav</v>
      </c>
      <c r="G91" s="40"/>
      <c r="H91" s="40"/>
      <c r="I91" s="32" t="s">
        <v>30</v>
      </c>
      <c r="J91" s="36" t="str">
        <f>E21</f>
        <v>život památkám o.p.s Lipová 833, Brtnice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35</v>
      </c>
      <c r="J92" s="36" t="str">
        <f>E24</f>
        <v>život památkám o.p.s Lipová 833, Brtnice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94</v>
      </c>
      <c r="D94" s="176"/>
      <c r="E94" s="176"/>
      <c r="F94" s="176"/>
      <c r="G94" s="176"/>
      <c r="H94" s="176"/>
      <c r="I94" s="176"/>
      <c r="J94" s="177" t="s">
        <v>95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96</v>
      </c>
      <c r="D96" s="40"/>
      <c r="E96" s="40"/>
      <c r="F96" s="40"/>
      <c r="G96" s="40"/>
      <c r="H96" s="40"/>
      <c r="I96" s="40"/>
      <c r="J96" s="110">
        <f>J136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97</v>
      </c>
    </row>
    <row r="97" s="9" customFormat="1" ht="24.96" customHeight="1">
      <c r="A97" s="9"/>
      <c r="B97" s="179"/>
      <c r="C97" s="180"/>
      <c r="D97" s="181" t="s">
        <v>98</v>
      </c>
      <c r="E97" s="182"/>
      <c r="F97" s="182"/>
      <c r="G97" s="182"/>
      <c r="H97" s="182"/>
      <c r="I97" s="182"/>
      <c r="J97" s="183">
        <f>J137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99</v>
      </c>
      <c r="E98" s="188"/>
      <c r="F98" s="188"/>
      <c r="G98" s="188"/>
      <c r="H98" s="188"/>
      <c r="I98" s="188"/>
      <c r="J98" s="189">
        <f>J138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100</v>
      </c>
      <c r="E99" s="188"/>
      <c r="F99" s="188"/>
      <c r="G99" s="188"/>
      <c r="H99" s="188"/>
      <c r="I99" s="188"/>
      <c r="J99" s="189">
        <f>J147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101</v>
      </c>
      <c r="E100" s="188"/>
      <c r="F100" s="188"/>
      <c r="G100" s="188"/>
      <c r="H100" s="188"/>
      <c r="I100" s="188"/>
      <c r="J100" s="189">
        <f>J216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102</v>
      </c>
      <c r="E101" s="188"/>
      <c r="F101" s="188"/>
      <c r="G101" s="188"/>
      <c r="H101" s="188"/>
      <c r="I101" s="188"/>
      <c r="J101" s="189">
        <f>J265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103</v>
      </c>
      <c r="E102" s="188"/>
      <c r="F102" s="188"/>
      <c r="G102" s="188"/>
      <c r="H102" s="188"/>
      <c r="I102" s="188"/>
      <c r="J102" s="189">
        <f>J277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9"/>
      <c r="C103" s="180"/>
      <c r="D103" s="181" t="s">
        <v>104</v>
      </c>
      <c r="E103" s="182"/>
      <c r="F103" s="182"/>
      <c r="G103" s="182"/>
      <c r="H103" s="182"/>
      <c r="I103" s="182"/>
      <c r="J103" s="183">
        <f>J282</f>
        <v>0</v>
      </c>
      <c r="K103" s="180"/>
      <c r="L103" s="18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5"/>
      <c r="C104" s="186"/>
      <c r="D104" s="187" t="s">
        <v>105</v>
      </c>
      <c r="E104" s="188"/>
      <c r="F104" s="188"/>
      <c r="G104" s="188"/>
      <c r="H104" s="188"/>
      <c r="I104" s="188"/>
      <c r="J104" s="189">
        <f>J283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106</v>
      </c>
      <c r="E105" s="188"/>
      <c r="F105" s="188"/>
      <c r="G105" s="188"/>
      <c r="H105" s="188"/>
      <c r="I105" s="188"/>
      <c r="J105" s="189">
        <f>J289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107</v>
      </c>
      <c r="E106" s="188"/>
      <c r="F106" s="188"/>
      <c r="G106" s="188"/>
      <c r="H106" s="188"/>
      <c r="I106" s="188"/>
      <c r="J106" s="189">
        <f>J299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108</v>
      </c>
      <c r="E107" s="188"/>
      <c r="F107" s="188"/>
      <c r="G107" s="188"/>
      <c r="H107" s="188"/>
      <c r="I107" s="188"/>
      <c r="J107" s="189">
        <f>J355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109</v>
      </c>
      <c r="E108" s="188"/>
      <c r="F108" s="188"/>
      <c r="G108" s="188"/>
      <c r="H108" s="188"/>
      <c r="I108" s="188"/>
      <c r="J108" s="189">
        <f>J363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110</v>
      </c>
      <c r="E109" s="188"/>
      <c r="F109" s="188"/>
      <c r="G109" s="188"/>
      <c r="H109" s="188"/>
      <c r="I109" s="188"/>
      <c r="J109" s="189">
        <f>J369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5"/>
      <c r="C110" s="186"/>
      <c r="D110" s="187" t="s">
        <v>111</v>
      </c>
      <c r="E110" s="188"/>
      <c r="F110" s="188"/>
      <c r="G110" s="188"/>
      <c r="H110" s="188"/>
      <c r="I110" s="188"/>
      <c r="J110" s="189">
        <f>J372</f>
        <v>0</v>
      </c>
      <c r="K110" s="186"/>
      <c r="L110" s="19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5"/>
      <c r="C111" s="186"/>
      <c r="D111" s="187" t="s">
        <v>112</v>
      </c>
      <c r="E111" s="188"/>
      <c r="F111" s="188"/>
      <c r="G111" s="188"/>
      <c r="H111" s="188"/>
      <c r="I111" s="188"/>
      <c r="J111" s="189">
        <f>J421</f>
        <v>0</v>
      </c>
      <c r="K111" s="186"/>
      <c r="L111" s="19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5"/>
      <c r="C112" s="186"/>
      <c r="D112" s="187" t="s">
        <v>113</v>
      </c>
      <c r="E112" s="188"/>
      <c r="F112" s="188"/>
      <c r="G112" s="188"/>
      <c r="H112" s="188"/>
      <c r="I112" s="188"/>
      <c r="J112" s="189">
        <f>J425</f>
        <v>0</v>
      </c>
      <c r="K112" s="186"/>
      <c r="L112" s="19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5"/>
      <c r="C113" s="186"/>
      <c r="D113" s="187" t="s">
        <v>114</v>
      </c>
      <c r="E113" s="188"/>
      <c r="F113" s="188"/>
      <c r="G113" s="188"/>
      <c r="H113" s="188"/>
      <c r="I113" s="188"/>
      <c r="J113" s="189">
        <f>J484</f>
        <v>0</v>
      </c>
      <c r="K113" s="186"/>
      <c r="L113" s="19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5"/>
      <c r="C114" s="186"/>
      <c r="D114" s="187" t="s">
        <v>115</v>
      </c>
      <c r="E114" s="188"/>
      <c r="F114" s="188"/>
      <c r="G114" s="188"/>
      <c r="H114" s="188"/>
      <c r="I114" s="188"/>
      <c r="J114" s="189">
        <f>J525</f>
        <v>0</v>
      </c>
      <c r="K114" s="186"/>
      <c r="L114" s="19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5"/>
      <c r="C115" s="186"/>
      <c r="D115" s="187" t="s">
        <v>116</v>
      </c>
      <c r="E115" s="188"/>
      <c r="F115" s="188"/>
      <c r="G115" s="188"/>
      <c r="H115" s="188"/>
      <c r="I115" s="188"/>
      <c r="J115" s="189">
        <f>J575</f>
        <v>0</v>
      </c>
      <c r="K115" s="186"/>
      <c r="L115" s="19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5"/>
      <c r="C116" s="186"/>
      <c r="D116" s="187" t="s">
        <v>117</v>
      </c>
      <c r="E116" s="188"/>
      <c r="F116" s="188"/>
      <c r="G116" s="188"/>
      <c r="H116" s="188"/>
      <c r="I116" s="188"/>
      <c r="J116" s="189">
        <f>J586</f>
        <v>0</v>
      </c>
      <c r="K116" s="186"/>
      <c r="L116" s="19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2" customFormat="1" ht="21.84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66"/>
      <c r="C118" s="67"/>
      <c r="D118" s="67"/>
      <c r="E118" s="67"/>
      <c r="F118" s="67"/>
      <c r="G118" s="67"/>
      <c r="H118" s="67"/>
      <c r="I118" s="67"/>
      <c r="J118" s="67"/>
      <c r="K118" s="67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22" s="2" customFormat="1" ht="6.96" customHeight="1">
      <c r="A122" s="38"/>
      <c r="B122" s="68"/>
      <c r="C122" s="69"/>
      <c r="D122" s="69"/>
      <c r="E122" s="69"/>
      <c r="F122" s="69"/>
      <c r="G122" s="69"/>
      <c r="H122" s="69"/>
      <c r="I122" s="69"/>
      <c r="J122" s="69"/>
      <c r="K122" s="69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4.96" customHeight="1">
      <c r="A123" s="38"/>
      <c r="B123" s="39"/>
      <c r="C123" s="23" t="s">
        <v>118</v>
      </c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16</v>
      </c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6.5" customHeight="1">
      <c r="A126" s="38"/>
      <c r="B126" s="39"/>
      <c r="C126" s="40"/>
      <c r="D126" s="40"/>
      <c r="E126" s="174" t="str">
        <f>E7</f>
        <v>Stavební úpravy bytu v 1.NP v DPS</v>
      </c>
      <c r="F126" s="32"/>
      <c r="G126" s="32"/>
      <c r="H126" s="32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2" customHeight="1">
      <c r="A127" s="38"/>
      <c r="B127" s="39"/>
      <c r="C127" s="32" t="s">
        <v>91</v>
      </c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6.5" customHeight="1">
      <c r="A128" s="38"/>
      <c r="B128" s="39"/>
      <c r="C128" s="40"/>
      <c r="D128" s="40"/>
      <c r="E128" s="76" t="str">
        <f>E9</f>
        <v>01 - Stavební část</v>
      </c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6.96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2" customHeight="1">
      <c r="A130" s="38"/>
      <c r="B130" s="39"/>
      <c r="C130" s="32" t="s">
        <v>20</v>
      </c>
      <c r="D130" s="40"/>
      <c r="E130" s="40"/>
      <c r="F130" s="27" t="str">
        <f>F12</f>
        <v>Tržiště 254, 582 22 Přibyslav</v>
      </c>
      <c r="G130" s="40"/>
      <c r="H130" s="40"/>
      <c r="I130" s="32" t="s">
        <v>22</v>
      </c>
      <c r="J130" s="79" t="str">
        <f>IF(J12="","",J12)</f>
        <v>26. 1. 2024</v>
      </c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6.96" customHeight="1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25.65" customHeight="1">
      <c r="A132" s="38"/>
      <c r="B132" s="39"/>
      <c r="C132" s="32" t="s">
        <v>24</v>
      </c>
      <c r="D132" s="40"/>
      <c r="E132" s="40"/>
      <c r="F132" s="27" t="str">
        <f>E15</f>
        <v>Město Přibyslav, Bechyňovo nám.1, Přibyslav</v>
      </c>
      <c r="G132" s="40"/>
      <c r="H132" s="40"/>
      <c r="I132" s="32" t="s">
        <v>30</v>
      </c>
      <c r="J132" s="36" t="str">
        <f>E21</f>
        <v>život památkám o.p.s Lipová 833, Brtnice</v>
      </c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25.65" customHeight="1">
      <c r="A133" s="38"/>
      <c r="B133" s="39"/>
      <c r="C133" s="32" t="s">
        <v>28</v>
      </c>
      <c r="D133" s="40"/>
      <c r="E133" s="40"/>
      <c r="F133" s="27" t="str">
        <f>IF(E18="","",E18)</f>
        <v>Vyplň údaj</v>
      </c>
      <c r="G133" s="40"/>
      <c r="H133" s="40"/>
      <c r="I133" s="32" t="s">
        <v>35</v>
      </c>
      <c r="J133" s="36" t="str">
        <f>E24</f>
        <v>život památkám o.p.s Lipová 833, Brtnice</v>
      </c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10.32" customHeight="1">
      <c r="A134" s="38"/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11" customFormat="1" ht="29.28" customHeight="1">
      <c r="A135" s="191"/>
      <c r="B135" s="192"/>
      <c r="C135" s="193" t="s">
        <v>119</v>
      </c>
      <c r="D135" s="194" t="s">
        <v>62</v>
      </c>
      <c r="E135" s="194" t="s">
        <v>58</v>
      </c>
      <c r="F135" s="194" t="s">
        <v>59</v>
      </c>
      <c r="G135" s="194" t="s">
        <v>120</v>
      </c>
      <c r="H135" s="194" t="s">
        <v>121</v>
      </c>
      <c r="I135" s="194" t="s">
        <v>122</v>
      </c>
      <c r="J135" s="194" t="s">
        <v>95</v>
      </c>
      <c r="K135" s="195" t="s">
        <v>123</v>
      </c>
      <c r="L135" s="196"/>
      <c r="M135" s="100" t="s">
        <v>1</v>
      </c>
      <c r="N135" s="101" t="s">
        <v>41</v>
      </c>
      <c r="O135" s="101" t="s">
        <v>124</v>
      </c>
      <c r="P135" s="101" t="s">
        <v>125</v>
      </c>
      <c r="Q135" s="101" t="s">
        <v>126</v>
      </c>
      <c r="R135" s="101" t="s">
        <v>127</v>
      </c>
      <c r="S135" s="101" t="s">
        <v>128</v>
      </c>
      <c r="T135" s="102" t="s">
        <v>129</v>
      </c>
      <c r="U135" s="191"/>
      <c r="V135" s="191"/>
      <c r="W135" s="191"/>
      <c r="X135" s="191"/>
      <c r="Y135" s="191"/>
      <c r="Z135" s="191"/>
      <c r="AA135" s="191"/>
      <c r="AB135" s="191"/>
      <c r="AC135" s="191"/>
      <c r="AD135" s="191"/>
      <c r="AE135" s="191"/>
    </row>
    <row r="136" s="2" customFormat="1" ht="22.8" customHeight="1">
      <c r="A136" s="38"/>
      <c r="B136" s="39"/>
      <c r="C136" s="107" t="s">
        <v>130</v>
      </c>
      <c r="D136" s="40"/>
      <c r="E136" s="40"/>
      <c r="F136" s="40"/>
      <c r="G136" s="40"/>
      <c r="H136" s="40"/>
      <c r="I136" s="40"/>
      <c r="J136" s="197">
        <f>BK136</f>
        <v>0</v>
      </c>
      <c r="K136" s="40"/>
      <c r="L136" s="44"/>
      <c r="M136" s="103"/>
      <c r="N136" s="198"/>
      <c r="O136" s="104"/>
      <c r="P136" s="199">
        <f>P137+P282</f>
        <v>0</v>
      </c>
      <c r="Q136" s="104"/>
      <c r="R136" s="199">
        <f>R137+R282</f>
        <v>7.0949516800000012</v>
      </c>
      <c r="S136" s="104"/>
      <c r="T136" s="200">
        <f>T137+T282</f>
        <v>10.31893144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76</v>
      </c>
      <c r="AU136" s="17" t="s">
        <v>97</v>
      </c>
      <c r="BK136" s="201">
        <f>BK137+BK282</f>
        <v>0</v>
      </c>
    </row>
    <row r="137" s="12" customFormat="1" ht="25.92" customHeight="1">
      <c r="A137" s="12"/>
      <c r="B137" s="202"/>
      <c r="C137" s="203"/>
      <c r="D137" s="204" t="s">
        <v>76</v>
      </c>
      <c r="E137" s="205" t="s">
        <v>131</v>
      </c>
      <c r="F137" s="205" t="s">
        <v>132</v>
      </c>
      <c r="G137" s="203"/>
      <c r="H137" s="203"/>
      <c r="I137" s="206"/>
      <c r="J137" s="207">
        <f>BK137</f>
        <v>0</v>
      </c>
      <c r="K137" s="203"/>
      <c r="L137" s="208"/>
      <c r="M137" s="209"/>
      <c r="N137" s="210"/>
      <c r="O137" s="210"/>
      <c r="P137" s="211">
        <f>P138+P147+P216+P265+P277</f>
        <v>0</v>
      </c>
      <c r="Q137" s="210"/>
      <c r="R137" s="211">
        <f>R138+R147+R216+R265+R277</f>
        <v>5.6580557700000007</v>
      </c>
      <c r="S137" s="210"/>
      <c r="T137" s="212">
        <f>T138+T147+T216+T265+T277</f>
        <v>6.6266679999999996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3" t="s">
        <v>85</v>
      </c>
      <c r="AT137" s="214" t="s">
        <v>76</v>
      </c>
      <c r="AU137" s="214" t="s">
        <v>77</v>
      </c>
      <c r="AY137" s="213" t="s">
        <v>133</v>
      </c>
      <c r="BK137" s="215">
        <f>BK138+BK147+BK216+BK265+BK277</f>
        <v>0</v>
      </c>
    </row>
    <row r="138" s="12" customFormat="1" ht="22.8" customHeight="1">
      <c r="A138" s="12"/>
      <c r="B138" s="202"/>
      <c r="C138" s="203"/>
      <c r="D138" s="204" t="s">
        <v>76</v>
      </c>
      <c r="E138" s="216" t="s">
        <v>134</v>
      </c>
      <c r="F138" s="216" t="s">
        <v>135</v>
      </c>
      <c r="G138" s="203"/>
      <c r="H138" s="203"/>
      <c r="I138" s="206"/>
      <c r="J138" s="217">
        <f>BK138</f>
        <v>0</v>
      </c>
      <c r="K138" s="203"/>
      <c r="L138" s="208"/>
      <c r="M138" s="209"/>
      <c r="N138" s="210"/>
      <c r="O138" s="210"/>
      <c r="P138" s="211">
        <f>SUM(P139:P146)</f>
        <v>0</v>
      </c>
      <c r="Q138" s="210"/>
      <c r="R138" s="211">
        <f>SUM(R139:R146)</f>
        <v>0.20226250000000001</v>
      </c>
      <c r="S138" s="210"/>
      <c r="T138" s="212">
        <f>SUM(T139:T146)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3" t="s">
        <v>85</v>
      </c>
      <c r="AT138" s="214" t="s">
        <v>76</v>
      </c>
      <c r="AU138" s="214" t="s">
        <v>85</v>
      </c>
      <c r="AY138" s="213" t="s">
        <v>133</v>
      </c>
      <c r="BK138" s="215">
        <f>SUM(BK139:BK146)</f>
        <v>0</v>
      </c>
    </row>
    <row r="139" s="2" customFormat="1" ht="21.75" customHeight="1">
      <c r="A139" s="38"/>
      <c r="B139" s="39"/>
      <c r="C139" s="218" t="s">
        <v>85</v>
      </c>
      <c r="D139" s="218" t="s">
        <v>136</v>
      </c>
      <c r="E139" s="219" t="s">
        <v>137</v>
      </c>
      <c r="F139" s="220" t="s">
        <v>138</v>
      </c>
      <c r="G139" s="221" t="s">
        <v>139</v>
      </c>
      <c r="H139" s="222">
        <v>1</v>
      </c>
      <c r="I139" s="223"/>
      <c r="J139" s="224">
        <f>ROUND(I139*H139,2)</f>
        <v>0</v>
      </c>
      <c r="K139" s="220" t="s">
        <v>140</v>
      </c>
      <c r="L139" s="44"/>
      <c r="M139" s="225" t="s">
        <v>1</v>
      </c>
      <c r="N139" s="226" t="s">
        <v>43</v>
      </c>
      <c r="O139" s="91"/>
      <c r="P139" s="227">
        <f>O139*H139</f>
        <v>0</v>
      </c>
      <c r="Q139" s="227">
        <v>0.036549999999999999</v>
      </c>
      <c r="R139" s="227">
        <f>Q139*H139</f>
        <v>0.036549999999999999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141</v>
      </c>
      <c r="AT139" s="229" t="s">
        <v>136</v>
      </c>
      <c r="AU139" s="229" t="s">
        <v>142</v>
      </c>
      <c r="AY139" s="17" t="s">
        <v>133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142</v>
      </c>
      <c r="BK139" s="230">
        <f>ROUND(I139*H139,2)</f>
        <v>0</v>
      </c>
      <c r="BL139" s="17" t="s">
        <v>141</v>
      </c>
      <c r="BM139" s="229" t="s">
        <v>143</v>
      </c>
    </row>
    <row r="140" s="2" customFormat="1">
      <c r="A140" s="38"/>
      <c r="B140" s="39"/>
      <c r="C140" s="40"/>
      <c r="D140" s="231" t="s">
        <v>144</v>
      </c>
      <c r="E140" s="40"/>
      <c r="F140" s="232" t="s">
        <v>145</v>
      </c>
      <c r="G140" s="40"/>
      <c r="H140" s="40"/>
      <c r="I140" s="233"/>
      <c r="J140" s="40"/>
      <c r="K140" s="40"/>
      <c r="L140" s="44"/>
      <c r="M140" s="234"/>
      <c r="N140" s="235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144</v>
      </c>
      <c r="AU140" s="17" t="s">
        <v>142</v>
      </c>
    </row>
    <row r="141" s="2" customFormat="1" ht="24.15" customHeight="1">
      <c r="A141" s="38"/>
      <c r="B141" s="39"/>
      <c r="C141" s="218" t="s">
        <v>142</v>
      </c>
      <c r="D141" s="218" t="s">
        <v>136</v>
      </c>
      <c r="E141" s="219" t="s">
        <v>146</v>
      </c>
      <c r="F141" s="220" t="s">
        <v>147</v>
      </c>
      <c r="G141" s="221" t="s">
        <v>148</v>
      </c>
      <c r="H141" s="222">
        <v>1.1299999999999999</v>
      </c>
      <c r="I141" s="223"/>
      <c r="J141" s="224">
        <f>ROUND(I141*H141,2)</f>
        <v>0</v>
      </c>
      <c r="K141" s="220" t="s">
        <v>140</v>
      </c>
      <c r="L141" s="44"/>
      <c r="M141" s="225" t="s">
        <v>1</v>
      </c>
      <c r="N141" s="226" t="s">
        <v>43</v>
      </c>
      <c r="O141" s="91"/>
      <c r="P141" s="227">
        <f>O141*H141</f>
        <v>0</v>
      </c>
      <c r="Q141" s="227">
        <v>0.14605000000000001</v>
      </c>
      <c r="R141" s="227">
        <f>Q141*H141</f>
        <v>0.1650365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141</v>
      </c>
      <c r="AT141" s="229" t="s">
        <v>136</v>
      </c>
      <c r="AU141" s="229" t="s">
        <v>142</v>
      </c>
      <c r="AY141" s="17" t="s">
        <v>133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142</v>
      </c>
      <c r="BK141" s="230">
        <f>ROUND(I141*H141,2)</f>
        <v>0</v>
      </c>
      <c r="BL141" s="17" t="s">
        <v>141</v>
      </c>
      <c r="BM141" s="229" t="s">
        <v>149</v>
      </c>
    </row>
    <row r="142" s="2" customFormat="1">
      <c r="A142" s="38"/>
      <c r="B142" s="39"/>
      <c r="C142" s="40"/>
      <c r="D142" s="231" t="s">
        <v>144</v>
      </c>
      <c r="E142" s="40"/>
      <c r="F142" s="232" t="s">
        <v>150</v>
      </c>
      <c r="G142" s="40"/>
      <c r="H142" s="40"/>
      <c r="I142" s="233"/>
      <c r="J142" s="40"/>
      <c r="K142" s="40"/>
      <c r="L142" s="44"/>
      <c r="M142" s="234"/>
      <c r="N142" s="235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144</v>
      </c>
      <c r="AU142" s="17" t="s">
        <v>142</v>
      </c>
    </row>
    <row r="143" s="13" customFormat="1">
      <c r="A143" s="13"/>
      <c r="B143" s="236"/>
      <c r="C143" s="237"/>
      <c r="D143" s="238" t="s">
        <v>151</v>
      </c>
      <c r="E143" s="239" t="s">
        <v>1</v>
      </c>
      <c r="F143" s="240" t="s">
        <v>152</v>
      </c>
      <c r="G143" s="237"/>
      <c r="H143" s="241">
        <v>1.1299999999999999</v>
      </c>
      <c r="I143" s="242"/>
      <c r="J143" s="237"/>
      <c r="K143" s="237"/>
      <c r="L143" s="243"/>
      <c r="M143" s="244"/>
      <c r="N143" s="245"/>
      <c r="O143" s="245"/>
      <c r="P143" s="245"/>
      <c r="Q143" s="245"/>
      <c r="R143" s="245"/>
      <c r="S143" s="245"/>
      <c r="T143" s="24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7" t="s">
        <v>151</v>
      </c>
      <c r="AU143" s="247" t="s">
        <v>142</v>
      </c>
      <c r="AV143" s="13" t="s">
        <v>142</v>
      </c>
      <c r="AW143" s="13" t="s">
        <v>34</v>
      </c>
      <c r="AX143" s="13" t="s">
        <v>85</v>
      </c>
      <c r="AY143" s="247" t="s">
        <v>133</v>
      </c>
    </row>
    <row r="144" s="2" customFormat="1" ht="24.15" customHeight="1">
      <c r="A144" s="38"/>
      <c r="B144" s="39"/>
      <c r="C144" s="218" t="s">
        <v>134</v>
      </c>
      <c r="D144" s="218" t="s">
        <v>136</v>
      </c>
      <c r="E144" s="219" t="s">
        <v>153</v>
      </c>
      <c r="F144" s="220" t="s">
        <v>154</v>
      </c>
      <c r="G144" s="221" t="s">
        <v>155</v>
      </c>
      <c r="H144" s="222">
        <v>5.2000000000000002</v>
      </c>
      <c r="I144" s="223"/>
      <c r="J144" s="224">
        <f>ROUND(I144*H144,2)</f>
        <v>0</v>
      </c>
      <c r="K144" s="220" t="s">
        <v>140</v>
      </c>
      <c r="L144" s="44"/>
      <c r="M144" s="225" t="s">
        <v>1</v>
      </c>
      <c r="N144" s="226" t="s">
        <v>43</v>
      </c>
      <c r="O144" s="91"/>
      <c r="P144" s="227">
        <f>O144*H144</f>
        <v>0</v>
      </c>
      <c r="Q144" s="227">
        <v>0.00012999999999999999</v>
      </c>
      <c r="R144" s="227">
        <f>Q144*H144</f>
        <v>0.00067599999999999995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141</v>
      </c>
      <c r="AT144" s="229" t="s">
        <v>136</v>
      </c>
      <c r="AU144" s="229" t="s">
        <v>142</v>
      </c>
      <c r="AY144" s="17" t="s">
        <v>133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142</v>
      </c>
      <c r="BK144" s="230">
        <f>ROUND(I144*H144,2)</f>
        <v>0</v>
      </c>
      <c r="BL144" s="17" t="s">
        <v>141</v>
      </c>
      <c r="BM144" s="229" t="s">
        <v>156</v>
      </c>
    </row>
    <row r="145" s="2" customFormat="1">
      <c r="A145" s="38"/>
      <c r="B145" s="39"/>
      <c r="C145" s="40"/>
      <c r="D145" s="231" t="s">
        <v>144</v>
      </c>
      <c r="E145" s="40"/>
      <c r="F145" s="232" t="s">
        <v>157</v>
      </c>
      <c r="G145" s="40"/>
      <c r="H145" s="40"/>
      <c r="I145" s="233"/>
      <c r="J145" s="40"/>
      <c r="K145" s="40"/>
      <c r="L145" s="44"/>
      <c r="M145" s="234"/>
      <c r="N145" s="235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144</v>
      </c>
      <c r="AU145" s="17" t="s">
        <v>142</v>
      </c>
    </row>
    <row r="146" s="13" customFormat="1">
      <c r="A146" s="13"/>
      <c r="B146" s="236"/>
      <c r="C146" s="237"/>
      <c r="D146" s="238" t="s">
        <v>151</v>
      </c>
      <c r="E146" s="239" t="s">
        <v>1</v>
      </c>
      <c r="F146" s="240" t="s">
        <v>158</v>
      </c>
      <c r="G146" s="237"/>
      <c r="H146" s="241">
        <v>5.2000000000000002</v>
      </c>
      <c r="I146" s="242"/>
      <c r="J146" s="237"/>
      <c r="K146" s="237"/>
      <c r="L146" s="243"/>
      <c r="M146" s="244"/>
      <c r="N146" s="245"/>
      <c r="O146" s="245"/>
      <c r="P146" s="245"/>
      <c r="Q146" s="245"/>
      <c r="R146" s="245"/>
      <c r="S146" s="245"/>
      <c r="T146" s="24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7" t="s">
        <v>151</v>
      </c>
      <c r="AU146" s="247" t="s">
        <v>142</v>
      </c>
      <c r="AV146" s="13" t="s">
        <v>142</v>
      </c>
      <c r="AW146" s="13" t="s">
        <v>34</v>
      </c>
      <c r="AX146" s="13" t="s">
        <v>85</v>
      </c>
      <c r="AY146" s="247" t="s">
        <v>133</v>
      </c>
    </row>
    <row r="147" s="12" customFormat="1" ht="22.8" customHeight="1">
      <c r="A147" s="12"/>
      <c r="B147" s="202"/>
      <c r="C147" s="203"/>
      <c r="D147" s="204" t="s">
        <v>76</v>
      </c>
      <c r="E147" s="216" t="s">
        <v>159</v>
      </c>
      <c r="F147" s="216" t="s">
        <v>160</v>
      </c>
      <c r="G147" s="203"/>
      <c r="H147" s="203"/>
      <c r="I147" s="206"/>
      <c r="J147" s="217">
        <f>BK147</f>
        <v>0</v>
      </c>
      <c r="K147" s="203"/>
      <c r="L147" s="208"/>
      <c r="M147" s="209"/>
      <c r="N147" s="210"/>
      <c r="O147" s="210"/>
      <c r="P147" s="211">
        <f>SUM(P148:P215)</f>
        <v>0</v>
      </c>
      <c r="Q147" s="210"/>
      <c r="R147" s="211">
        <f>SUM(R148:R215)</f>
        <v>5.4366476000000006</v>
      </c>
      <c r="S147" s="210"/>
      <c r="T147" s="212">
        <f>SUM(T148:T215)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3" t="s">
        <v>85</v>
      </c>
      <c r="AT147" s="214" t="s">
        <v>76</v>
      </c>
      <c r="AU147" s="214" t="s">
        <v>85</v>
      </c>
      <c r="AY147" s="213" t="s">
        <v>133</v>
      </c>
      <c r="BK147" s="215">
        <f>SUM(BK148:BK215)</f>
        <v>0</v>
      </c>
    </row>
    <row r="148" s="2" customFormat="1" ht="16.5" customHeight="1">
      <c r="A148" s="38"/>
      <c r="B148" s="39"/>
      <c r="C148" s="218" t="s">
        <v>141</v>
      </c>
      <c r="D148" s="218" t="s">
        <v>136</v>
      </c>
      <c r="E148" s="219" t="s">
        <v>161</v>
      </c>
      <c r="F148" s="220" t="s">
        <v>162</v>
      </c>
      <c r="G148" s="221" t="s">
        <v>148</v>
      </c>
      <c r="H148" s="222">
        <v>33.747999999999998</v>
      </c>
      <c r="I148" s="223"/>
      <c r="J148" s="224">
        <f>ROUND(I148*H148,2)</f>
        <v>0</v>
      </c>
      <c r="K148" s="220" t="s">
        <v>140</v>
      </c>
      <c r="L148" s="44"/>
      <c r="M148" s="225" t="s">
        <v>1</v>
      </c>
      <c r="N148" s="226" t="s">
        <v>43</v>
      </c>
      <c r="O148" s="91"/>
      <c r="P148" s="227">
        <f>O148*H148</f>
        <v>0</v>
      </c>
      <c r="Q148" s="227">
        <v>0.0064999999999999997</v>
      </c>
      <c r="R148" s="227">
        <f>Q148*H148</f>
        <v>0.21936199999999997</v>
      </c>
      <c r="S148" s="227">
        <v>0</v>
      </c>
      <c r="T148" s="22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141</v>
      </c>
      <c r="AT148" s="229" t="s">
        <v>136</v>
      </c>
      <c r="AU148" s="229" t="s">
        <v>142</v>
      </c>
      <c r="AY148" s="17" t="s">
        <v>133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142</v>
      </c>
      <c r="BK148" s="230">
        <f>ROUND(I148*H148,2)</f>
        <v>0</v>
      </c>
      <c r="BL148" s="17" t="s">
        <v>141</v>
      </c>
      <c r="BM148" s="229" t="s">
        <v>163</v>
      </c>
    </row>
    <row r="149" s="2" customFormat="1">
      <c r="A149" s="38"/>
      <c r="B149" s="39"/>
      <c r="C149" s="40"/>
      <c r="D149" s="231" t="s">
        <v>144</v>
      </c>
      <c r="E149" s="40"/>
      <c r="F149" s="232" t="s">
        <v>164</v>
      </c>
      <c r="G149" s="40"/>
      <c r="H149" s="40"/>
      <c r="I149" s="233"/>
      <c r="J149" s="40"/>
      <c r="K149" s="40"/>
      <c r="L149" s="44"/>
      <c r="M149" s="234"/>
      <c r="N149" s="235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144</v>
      </c>
      <c r="AU149" s="17" t="s">
        <v>142</v>
      </c>
    </row>
    <row r="150" s="13" customFormat="1">
      <c r="A150" s="13"/>
      <c r="B150" s="236"/>
      <c r="C150" s="237"/>
      <c r="D150" s="238" t="s">
        <v>151</v>
      </c>
      <c r="E150" s="239" t="s">
        <v>1</v>
      </c>
      <c r="F150" s="240" t="s">
        <v>165</v>
      </c>
      <c r="G150" s="237"/>
      <c r="H150" s="241">
        <v>2.363</v>
      </c>
      <c r="I150" s="242"/>
      <c r="J150" s="237"/>
      <c r="K150" s="237"/>
      <c r="L150" s="243"/>
      <c r="M150" s="244"/>
      <c r="N150" s="245"/>
      <c r="O150" s="245"/>
      <c r="P150" s="245"/>
      <c r="Q150" s="245"/>
      <c r="R150" s="245"/>
      <c r="S150" s="245"/>
      <c r="T150" s="24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7" t="s">
        <v>151</v>
      </c>
      <c r="AU150" s="247" t="s">
        <v>142</v>
      </c>
      <c r="AV150" s="13" t="s">
        <v>142</v>
      </c>
      <c r="AW150" s="13" t="s">
        <v>34</v>
      </c>
      <c r="AX150" s="13" t="s">
        <v>77</v>
      </c>
      <c r="AY150" s="247" t="s">
        <v>133</v>
      </c>
    </row>
    <row r="151" s="13" customFormat="1">
      <c r="A151" s="13"/>
      <c r="B151" s="236"/>
      <c r="C151" s="237"/>
      <c r="D151" s="238" t="s">
        <v>151</v>
      </c>
      <c r="E151" s="239" t="s">
        <v>1</v>
      </c>
      <c r="F151" s="240" t="s">
        <v>166</v>
      </c>
      <c r="G151" s="237"/>
      <c r="H151" s="241">
        <v>5.6520000000000001</v>
      </c>
      <c r="I151" s="242"/>
      <c r="J151" s="237"/>
      <c r="K151" s="237"/>
      <c r="L151" s="243"/>
      <c r="M151" s="244"/>
      <c r="N151" s="245"/>
      <c r="O151" s="245"/>
      <c r="P151" s="245"/>
      <c r="Q151" s="245"/>
      <c r="R151" s="245"/>
      <c r="S151" s="245"/>
      <c r="T151" s="24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7" t="s">
        <v>151</v>
      </c>
      <c r="AU151" s="247" t="s">
        <v>142</v>
      </c>
      <c r="AV151" s="13" t="s">
        <v>142</v>
      </c>
      <c r="AW151" s="13" t="s">
        <v>34</v>
      </c>
      <c r="AX151" s="13" t="s">
        <v>77</v>
      </c>
      <c r="AY151" s="247" t="s">
        <v>133</v>
      </c>
    </row>
    <row r="152" s="13" customFormat="1">
      <c r="A152" s="13"/>
      <c r="B152" s="236"/>
      <c r="C152" s="237"/>
      <c r="D152" s="238" t="s">
        <v>151</v>
      </c>
      <c r="E152" s="239" t="s">
        <v>1</v>
      </c>
      <c r="F152" s="240" t="s">
        <v>167</v>
      </c>
      <c r="G152" s="237"/>
      <c r="H152" s="241">
        <v>25.733000000000001</v>
      </c>
      <c r="I152" s="242"/>
      <c r="J152" s="237"/>
      <c r="K152" s="237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151</v>
      </c>
      <c r="AU152" s="247" t="s">
        <v>142</v>
      </c>
      <c r="AV152" s="13" t="s">
        <v>142</v>
      </c>
      <c r="AW152" s="13" t="s">
        <v>34</v>
      </c>
      <c r="AX152" s="13" t="s">
        <v>77</v>
      </c>
      <c r="AY152" s="247" t="s">
        <v>133</v>
      </c>
    </row>
    <row r="153" s="14" customFormat="1">
      <c r="A153" s="14"/>
      <c r="B153" s="248"/>
      <c r="C153" s="249"/>
      <c r="D153" s="238" t="s">
        <v>151</v>
      </c>
      <c r="E153" s="250" t="s">
        <v>1</v>
      </c>
      <c r="F153" s="251" t="s">
        <v>168</v>
      </c>
      <c r="G153" s="249"/>
      <c r="H153" s="252">
        <v>33.747999999999998</v>
      </c>
      <c r="I153" s="253"/>
      <c r="J153" s="249"/>
      <c r="K153" s="249"/>
      <c r="L153" s="254"/>
      <c r="M153" s="255"/>
      <c r="N153" s="256"/>
      <c r="O153" s="256"/>
      <c r="P153" s="256"/>
      <c r="Q153" s="256"/>
      <c r="R153" s="256"/>
      <c r="S153" s="256"/>
      <c r="T153" s="25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8" t="s">
        <v>151</v>
      </c>
      <c r="AU153" s="258" t="s">
        <v>142</v>
      </c>
      <c r="AV153" s="14" t="s">
        <v>141</v>
      </c>
      <c r="AW153" s="14" t="s">
        <v>34</v>
      </c>
      <c r="AX153" s="14" t="s">
        <v>85</v>
      </c>
      <c r="AY153" s="258" t="s">
        <v>133</v>
      </c>
    </row>
    <row r="154" s="2" customFormat="1" ht="24.15" customHeight="1">
      <c r="A154" s="38"/>
      <c r="B154" s="39"/>
      <c r="C154" s="218" t="s">
        <v>169</v>
      </c>
      <c r="D154" s="218" t="s">
        <v>136</v>
      </c>
      <c r="E154" s="219" t="s">
        <v>170</v>
      </c>
      <c r="F154" s="220" t="s">
        <v>171</v>
      </c>
      <c r="G154" s="221" t="s">
        <v>148</v>
      </c>
      <c r="H154" s="222">
        <v>33.747999999999998</v>
      </c>
      <c r="I154" s="223"/>
      <c r="J154" s="224">
        <f>ROUND(I154*H154,2)</f>
        <v>0</v>
      </c>
      <c r="K154" s="220" t="s">
        <v>140</v>
      </c>
      <c r="L154" s="44"/>
      <c r="M154" s="225" t="s">
        <v>1</v>
      </c>
      <c r="N154" s="226" t="s">
        <v>43</v>
      </c>
      <c r="O154" s="91"/>
      <c r="P154" s="227">
        <f>O154*H154</f>
        <v>0</v>
      </c>
      <c r="Q154" s="227">
        <v>0.015400000000000001</v>
      </c>
      <c r="R154" s="227">
        <f>Q154*H154</f>
        <v>0.51971919999999994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141</v>
      </c>
      <c r="AT154" s="229" t="s">
        <v>136</v>
      </c>
      <c r="AU154" s="229" t="s">
        <v>142</v>
      </c>
      <c r="AY154" s="17" t="s">
        <v>133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142</v>
      </c>
      <c r="BK154" s="230">
        <f>ROUND(I154*H154,2)</f>
        <v>0</v>
      </c>
      <c r="BL154" s="17" t="s">
        <v>141</v>
      </c>
      <c r="BM154" s="229" t="s">
        <v>172</v>
      </c>
    </row>
    <row r="155" s="2" customFormat="1">
      <c r="A155" s="38"/>
      <c r="B155" s="39"/>
      <c r="C155" s="40"/>
      <c r="D155" s="231" t="s">
        <v>144</v>
      </c>
      <c r="E155" s="40"/>
      <c r="F155" s="232" t="s">
        <v>173</v>
      </c>
      <c r="G155" s="40"/>
      <c r="H155" s="40"/>
      <c r="I155" s="233"/>
      <c r="J155" s="40"/>
      <c r="K155" s="40"/>
      <c r="L155" s="44"/>
      <c r="M155" s="234"/>
      <c r="N155" s="23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144</v>
      </c>
      <c r="AU155" s="17" t="s">
        <v>142</v>
      </c>
    </row>
    <row r="156" s="13" customFormat="1">
      <c r="A156" s="13"/>
      <c r="B156" s="236"/>
      <c r="C156" s="237"/>
      <c r="D156" s="238" t="s">
        <v>151</v>
      </c>
      <c r="E156" s="239" t="s">
        <v>1</v>
      </c>
      <c r="F156" s="240" t="s">
        <v>165</v>
      </c>
      <c r="G156" s="237"/>
      <c r="H156" s="241">
        <v>2.363</v>
      </c>
      <c r="I156" s="242"/>
      <c r="J156" s="237"/>
      <c r="K156" s="237"/>
      <c r="L156" s="243"/>
      <c r="M156" s="244"/>
      <c r="N156" s="245"/>
      <c r="O156" s="245"/>
      <c r="P156" s="245"/>
      <c r="Q156" s="245"/>
      <c r="R156" s="245"/>
      <c r="S156" s="245"/>
      <c r="T156" s="24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7" t="s">
        <v>151</v>
      </c>
      <c r="AU156" s="247" t="s">
        <v>142</v>
      </c>
      <c r="AV156" s="13" t="s">
        <v>142</v>
      </c>
      <c r="AW156" s="13" t="s">
        <v>34</v>
      </c>
      <c r="AX156" s="13" t="s">
        <v>77</v>
      </c>
      <c r="AY156" s="247" t="s">
        <v>133</v>
      </c>
    </row>
    <row r="157" s="13" customFormat="1">
      <c r="A157" s="13"/>
      <c r="B157" s="236"/>
      <c r="C157" s="237"/>
      <c r="D157" s="238" t="s">
        <v>151</v>
      </c>
      <c r="E157" s="239" t="s">
        <v>1</v>
      </c>
      <c r="F157" s="240" t="s">
        <v>166</v>
      </c>
      <c r="G157" s="237"/>
      <c r="H157" s="241">
        <v>5.6520000000000001</v>
      </c>
      <c r="I157" s="242"/>
      <c r="J157" s="237"/>
      <c r="K157" s="237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151</v>
      </c>
      <c r="AU157" s="247" t="s">
        <v>142</v>
      </c>
      <c r="AV157" s="13" t="s">
        <v>142</v>
      </c>
      <c r="AW157" s="13" t="s">
        <v>34</v>
      </c>
      <c r="AX157" s="13" t="s">
        <v>77</v>
      </c>
      <c r="AY157" s="247" t="s">
        <v>133</v>
      </c>
    </row>
    <row r="158" s="13" customFormat="1">
      <c r="A158" s="13"/>
      <c r="B158" s="236"/>
      <c r="C158" s="237"/>
      <c r="D158" s="238" t="s">
        <v>151</v>
      </c>
      <c r="E158" s="239" t="s">
        <v>1</v>
      </c>
      <c r="F158" s="240" t="s">
        <v>167</v>
      </c>
      <c r="G158" s="237"/>
      <c r="H158" s="241">
        <v>25.733000000000001</v>
      </c>
      <c r="I158" s="242"/>
      <c r="J158" s="237"/>
      <c r="K158" s="237"/>
      <c r="L158" s="243"/>
      <c r="M158" s="244"/>
      <c r="N158" s="245"/>
      <c r="O158" s="245"/>
      <c r="P158" s="245"/>
      <c r="Q158" s="245"/>
      <c r="R158" s="245"/>
      <c r="S158" s="245"/>
      <c r="T158" s="24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7" t="s">
        <v>151</v>
      </c>
      <c r="AU158" s="247" t="s">
        <v>142</v>
      </c>
      <c r="AV158" s="13" t="s">
        <v>142</v>
      </c>
      <c r="AW158" s="13" t="s">
        <v>34</v>
      </c>
      <c r="AX158" s="13" t="s">
        <v>77</v>
      </c>
      <c r="AY158" s="247" t="s">
        <v>133</v>
      </c>
    </row>
    <row r="159" s="14" customFormat="1">
      <c r="A159" s="14"/>
      <c r="B159" s="248"/>
      <c r="C159" s="249"/>
      <c r="D159" s="238" t="s">
        <v>151</v>
      </c>
      <c r="E159" s="250" t="s">
        <v>1</v>
      </c>
      <c r="F159" s="251" t="s">
        <v>168</v>
      </c>
      <c r="G159" s="249"/>
      <c r="H159" s="252">
        <v>33.747999999999998</v>
      </c>
      <c r="I159" s="253"/>
      <c r="J159" s="249"/>
      <c r="K159" s="249"/>
      <c r="L159" s="254"/>
      <c r="M159" s="255"/>
      <c r="N159" s="256"/>
      <c r="O159" s="256"/>
      <c r="P159" s="256"/>
      <c r="Q159" s="256"/>
      <c r="R159" s="256"/>
      <c r="S159" s="256"/>
      <c r="T159" s="25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8" t="s">
        <v>151</v>
      </c>
      <c r="AU159" s="258" t="s">
        <v>142</v>
      </c>
      <c r="AV159" s="14" t="s">
        <v>141</v>
      </c>
      <c r="AW159" s="14" t="s">
        <v>34</v>
      </c>
      <c r="AX159" s="14" t="s">
        <v>85</v>
      </c>
      <c r="AY159" s="258" t="s">
        <v>133</v>
      </c>
    </row>
    <row r="160" s="2" customFormat="1" ht="24.15" customHeight="1">
      <c r="A160" s="38"/>
      <c r="B160" s="39"/>
      <c r="C160" s="218" t="s">
        <v>159</v>
      </c>
      <c r="D160" s="218" t="s">
        <v>136</v>
      </c>
      <c r="E160" s="219" t="s">
        <v>174</v>
      </c>
      <c r="F160" s="220" t="s">
        <v>175</v>
      </c>
      <c r="G160" s="221" t="s">
        <v>148</v>
      </c>
      <c r="H160" s="222">
        <v>33.747999999999998</v>
      </c>
      <c r="I160" s="223"/>
      <c r="J160" s="224">
        <f>ROUND(I160*H160,2)</f>
        <v>0</v>
      </c>
      <c r="K160" s="220" t="s">
        <v>140</v>
      </c>
      <c r="L160" s="44"/>
      <c r="M160" s="225" t="s">
        <v>1</v>
      </c>
      <c r="N160" s="226" t="s">
        <v>43</v>
      </c>
      <c r="O160" s="91"/>
      <c r="P160" s="227">
        <f>O160*H160</f>
        <v>0</v>
      </c>
      <c r="Q160" s="227">
        <v>0.0030000000000000001</v>
      </c>
      <c r="R160" s="227">
        <f>Q160*H160</f>
        <v>0.101244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141</v>
      </c>
      <c r="AT160" s="229" t="s">
        <v>136</v>
      </c>
      <c r="AU160" s="229" t="s">
        <v>142</v>
      </c>
      <c r="AY160" s="17" t="s">
        <v>133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142</v>
      </c>
      <c r="BK160" s="230">
        <f>ROUND(I160*H160,2)</f>
        <v>0</v>
      </c>
      <c r="BL160" s="17" t="s">
        <v>141</v>
      </c>
      <c r="BM160" s="229" t="s">
        <v>176</v>
      </c>
    </row>
    <row r="161" s="2" customFormat="1">
      <c r="A161" s="38"/>
      <c r="B161" s="39"/>
      <c r="C161" s="40"/>
      <c r="D161" s="231" t="s">
        <v>144</v>
      </c>
      <c r="E161" s="40"/>
      <c r="F161" s="232" t="s">
        <v>177</v>
      </c>
      <c r="G161" s="40"/>
      <c r="H161" s="40"/>
      <c r="I161" s="233"/>
      <c r="J161" s="40"/>
      <c r="K161" s="40"/>
      <c r="L161" s="44"/>
      <c r="M161" s="234"/>
      <c r="N161" s="23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144</v>
      </c>
      <c r="AU161" s="17" t="s">
        <v>142</v>
      </c>
    </row>
    <row r="162" s="13" customFormat="1">
      <c r="A162" s="13"/>
      <c r="B162" s="236"/>
      <c r="C162" s="237"/>
      <c r="D162" s="238" t="s">
        <v>151</v>
      </c>
      <c r="E162" s="239" t="s">
        <v>1</v>
      </c>
      <c r="F162" s="240" t="s">
        <v>165</v>
      </c>
      <c r="G162" s="237"/>
      <c r="H162" s="241">
        <v>2.363</v>
      </c>
      <c r="I162" s="242"/>
      <c r="J162" s="237"/>
      <c r="K162" s="237"/>
      <c r="L162" s="243"/>
      <c r="M162" s="244"/>
      <c r="N162" s="245"/>
      <c r="O162" s="245"/>
      <c r="P162" s="245"/>
      <c r="Q162" s="245"/>
      <c r="R162" s="245"/>
      <c r="S162" s="245"/>
      <c r="T162" s="24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7" t="s">
        <v>151</v>
      </c>
      <c r="AU162" s="247" t="s">
        <v>142</v>
      </c>
      <c r="AV162" s="13" t="s">
        <v>142</v>
      </c>
      <c r="AW162" s="13" t="s">
        <v>34</v>
      </c>
      <c r="AX162" s="13" t="s">
        <v>77</v>
      </c>
      <c r="AY162" s="247" t="s">
        <v>133</v>
      </c>
    </row>
    <row r="163" s="13" customFormat="1">
      <c r="A163" s="13"/>
      <c r="B163" s="236"/>
      <c r="C163" s="237"/>
      <c r="D163" s="238" t="s">
        <v>151</v>
      </c>
      <c r="E163" s="239" t="s">
        <v>1</v>
      </c>
      <c r="F163" s="240" t="s">
        <v>166</v>
      </c>
      <c r="G163" s="237"/>
      <c r="H163" s="241">
        <v>5.6520000000000001</v>
      </c>
      <c r="I163" s="242"/>
      <c r="J163" s="237"/>
      <c r="K163" s="237"/>
      <c r="L163" s="243"/>
      <c r="M163" s="244"/>
      <c r="N163" s="245"/>
      <c r="O163" s="245"/>
      <c r="P163" s="245"/>
      <c r="Q163" s="245"/>
      <c r="R163" s="245"/>
      <c r="S163" s="245"/>
      <c r="T163" s="24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7" t="s">
        <v>151</v>
      </c>
      <c r="AU163" s="247" t="s">
        <v>142</v>
      </c>
      <c r="AV163" s="13" t="s">
        <v>142</v>
      </c>
      <c r="AW163" s="13" t="s">
        <v>34</v>
      </c>
      <c r="AX163" s="13" t="s">
        <v>77</v>
      </c>
      <c r="AY163" s="247" t="s">
        <v>133</v>
      </c>
    </row>
    <row r="164" s="13" customFormat="1">
      <c r="A164" s="13"/>
      <c r="B164" s="236"/>
      <c r="C164" s="237"/>
      <c r="D164" s="238" t="s">
        <v>151</v>
      </c>
      <c r="E164" s="239" t="s">
        <v>1</v>
      </c>
      <c r="F164" s="240" t="s">
        <v>167</v>
      </c>
      <c r="G164" s="237"/>
      <c r="H164" s="241">
        <v>25.733000000000001</v>
      </c>
      <c r="I164" s="242"/>
      <c r="J164" s="237"/>
      <c r="K164" s="237"/>
      <c r="L164" s="243"/>
      <c r="M164" s="244"/>
      <c r="N164" s="245"/>
      <c r="O164" s="245"/>
      <c r="P164" s="245"/>
      <c r="Q164" s="245"/>
      <c r="R164" s="245"/>
      <c r="S164" s="245"/>
      <c r="T164" s="24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7" t="s">
        <v>151</v>
      </c>
      <c r="AU164" s="247" t="s">
        <v>142</v>
      </c>
      <c r="AV164" s="13" t="s">
        <v>142</v>
      </c>
      <c r="AW164" s="13" t="s">
        <v>34</v>
      </c>
      <c r="AX164" s="13" t="s">
        <v>77</v>
      </c>
      <c r="AY164" s="247" t="s">
        <v>133</v>
      </c>
    </row>
    <row r="165" s="14" customFormat="1">
      <c r="A165" s="14"/>
      <c r="B165" s="248"/>
      <c r="C165" s="249"/>
      <c r="D165" s="238" t="s">
        <v>151</v>
      </c>
      <c r="E165" s="250" t="s">
        <v>1</v>
      </c>
      <c r="F165" s="251" t="s">
        <v>168</v>
      </c>
      <c r="G165" s="249"/>
      <c r="H165" s="252">
        <v>33.747999999999998</v>
      </c>
      <c r="I165" s="253"/>
      <c r="J165" s="249"/>
      <c r="K165" s="249"/>
      <c r="L165" s="254"/>
      <c r="M165" s="255"/>
      <c r="N165" s="256"/>
      <c r="O165" s="256"/>
      <c r="P165" s="256"/>
      <c r="Q165" s="256"/>
      <c r="R165" s="256"/>
      <c r="S165" s="256"/>
      <c r="T165" s="25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8" t="s">
        <v>151</v>
      </c>
      <c r="AU165" s="258" t="s">
        <v>142</v>
      </c>
      <c r="AV165" s="14" t="s">
        <v>141</v>
      </c>
      <c r="AW165" s="14" t="s">
        <v>34</v>
      </c>
      <c r="AX165" s="14" t="s">
        <v>85</v>
      </c>
      <c r="AY165" s="258" t="s">
        <v>133</v>
      </c>
    </row>
    <row r="166" s="2" customFormat="1" ht="24.15" customHeight="1">
      <c r="A166" s="38"/>
      <c r="B166" s="39"/>
      <c r="C166" s="218" t="s">
        <v>178</v>
      </c>
      <c r="D166" s="218" t="s">
        <v>136</v>
      </c>
      <c r="E166" s="219" t="s">
        <v>179</v>
      </c>
      <c r="F166" s="220" t="s">
        <v>180</v>
      </c>
      <c r="G166" s="221" t="s">
        <v>148</v>
      </c>
      <c r="H166" s="222">
        <v>33.747999999999998</v>
      </c>
      <c r="I166" s="223"/>
      <c r="J166" s="224">
        <f>ROUND(I166*H166,2)</f>
        <v>0</v>
      </c>
      <c r="K166" s="220" t="s">
        <v>140</v>
      </c>
      <c r="L166" s="44"/>
      <c r="M166" s="225" t="s">
        <v>1</v>
      </c>
      <c r="N166" s="226" t="s">
        <v>43</v>
      </c>
      <c r="O166" s="91"/>
      <c r="P166" s="227">
        <f>O166*H166</f>
        <v>0</v>
      </c>
      <c r="Q166" s="227">
        <v>0.0079000000000000008</v>
      </c>
      <c r="R166" s="227">
        <f>Q166*H166</f>
        <v>0.26660919999999999</v>
      </c>
      <c r="S166" s="227">
        <v>0</v>
      </c>
      <c r="T166" s="22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141</v>
      </c>
      <c r="AT166" s="229" t="s">
        <v>136</v>
      </c>
      <c r="AU166" s="229" t="s">
        <v>142</v>
      </c>
      <c r="AY166" s="17" t="s">
        <v>133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142</v>
      </c>
      <c r="BK166" s="230">
        <f>ROUND(I166*H166,2)</f>
        <v>0</v>
      </c>
      <c r="BL166" s="17" t="s">
        <v>141</v>
      </c>
      <c r="BM166" s="229" t="s">
        <v>181</v>
      </c>
    </row>
    <row r="167" s="2" customFormat="1">
      <c r="A167" s="38"/>
      <c r="B167" s="39"/>
      <c r="C167" s="40"/>
      <c r="D167" s="231" t="s">
        <v>144</v>
      </c>
      <c r="E167" s="40"/>
      <c r="F167" s="232" t="s">
        <v>182</v>
      </c>
      <c r="G167" s="40"/>
      <c r="H167" s="40"/>
      <c r="I167" s="233"/>
      <c r="J167" s="40"/>
      <c r="K167" s="40"/>
      <c r="L167" s="44"/>
      <c r="M167" s="234"/>
      <c r="N167" s="235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144</v>
      </c>
      <c r="AU167" s="17" t="s">
        <v>142</v>
      </c>
    </row>
    <row r="168" s="13" customFormat="1">
      <c r="A168" s="13"/>
      <c r="B168" s="236"/>
      <c r="C168" s="237"/>
      <c r="D168" s="238" t="s">
        <v>151</v>
      </c>
      <c r="E168" s="239" t="s">
        <v>1</v>
      </c>
      <c r="F168" s="240" t="s">
        <v>165</v>
      </c>
      <c r="G168" s="237"/>
      <c r="H168" s="241">
        <v>2.363</v>
      </c>
      <c r="I168" s="242"/>
      <c r="J168" s="237"/>
      <c r="K168" s="237"/>
      <c r="L168" s="243"/>
      <c r="M168" s="244"/>
      <c r="N168" s="245"/>
      <c r="O168" s="245"/>
      <c r="P168" s="245"/>
      <c r="Q168" s="245"/>
      <c r="R168" s="245"/>
      <c r="S168" s="245"/>
      <c r="T168" s="24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7" t="s">
        <v>151</v>
      </c>
      <c r="AU168" s="247" t="s">
        <v>142</v>
      </c>
      <c r="AV168" s="13" t="s">
        <v>142</v>
      </c>
      <c r="AW168" s="13" t="s">
        <v>34</v>
      </c>
      <c r="AX168" s="13" t="s">
        <v>77</v>
      </c>
      <c r="AY168" s="247" t="s">
        <v>133</v>
      </c>
    </row>
    <row r="169" s="13" customFormat="1">
      <c r="A169" s="13"/>
      <c r="B169" s="236"/>
      <c r="C169" s="237"/>
      <c r="D169" s="238" t="s">
        <v>151</v>
      </c>
      <c r="E169" s="239" t="s">
        <v>1</v>
      </c>
      <c r="F169" s="240" t="s">
        <v>166</v>
      </c>
      <c r="G169" s="237"/>
      <c r="H169" s="241">
        <v>5.6520000000000001</v>
      </c>
      <c r="I169" s="242"/>
      <c r="J169" s="237"/>
      <c r="K169" s="237"/>
      <c r="L169" s="243"/>
      <c r="M169" s="244"/>
      <c r="N169" s="245"/>
      <c r="O169" s="245"/>
      <c r="P169" s="245"/>
      <c r="Q169" s="245"/>
      <c r="R169" s="245"/>
      <c r="S169" s="245"/>
      <c r="T169" s="24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7" t="s">
        <v>151</v>
      </c>
      <c r="AU169" s="247" t="s">
        <v>142</v>
      </c>
      <c r="AV169" s="13" t="s">
        <v>142</v>
      </c>
      <c r="AW169" s="13" t="s">
        <v>34</v>
      </c>
      <c r="AX169" s="13" t="s">
        <v>77</v>
      </c>
      <c r="AY169" s="247" t="s">
        <v>133</v>
      </c>
    </row>
    <row r="170" s="13" customFormat="1">
      <c r="A170" s="13"/>
      <c r="B170" s="236"/>
      <c r="C170" s="237"/>
      <c r="D170" s="238" t="s">
        <v>151</v>
      </c>
      <c r="E170" s="239" t="s">
        <v>1</v>
      </c>
      <c r="F170" s="240" t="s">
        <v>167</v>
      </c>
      <c r="G170" s="237"/>
      <c r="H170" s="241">
        <v>25.733000000000001</v>
      </c>
      <c r="I170" s="242"/>
      <c r="J170" s="237"/>
      <c r="K170" s="237"/>
      <c r="L170" s="243"/>
      <c r="M170" s="244"/>
      <c r="N170" s="245"/>
      <c r="O170" s="245"/>
      <c r="P170" s="245"/>
      <c r="Q170" s="245"/>
      <c r="R170" s="245"/>
      <c r="S170" s="245"/>
      <c r="T170" s="24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7" t="s">
        <v>151</v>
      </c>
      <c r="AU170" s="247" t="s">
        <v>142</v>
      </c>
      <c r="AV170" s="13" t="s">
        <v>142</v>
      </c>
      <c r="AW170" s="13" t="s">
        <v>34</v>
      </c>
      <c r="AX170" s="13" t="s">
        <v>77</v>
      </c>
      <c r="AY170" s="247" t="s">
        <v>133</v>
      </c>
    </row>
    <row r="171" s="14" customFormat="1">
      <c r="A171" s="14"/>
      <c r="B171" s="248"/>
      <c r="C171" s="249"/>
      <c r="D171" s="238" t="s">
        <v>151</v>
      </c>
      <c r="E171" s="250" t="s">
        <v>1</v>
      </c>
      <c r="F171" s="251" t="s">
        <v>168</v>
      </c>
      <c r="G171" s="249"/>
      <c r="H171" s="252">
        <v>33.747999999999998</v>
      </c>
      <c r="I171" s="253"/>
      <c r="J171" s="249"/>
      <c r="K171" s="249"/>
      <c r="L171" s="254"/>
      <c r="M171" s="255"/>
      <c r="N171" s="256"/>
      <c r="O171" s="256"/>
      <c r="P171" s="256"/>
      <c r="Q171" s="256"/>
      <c r="R171" s="256"/>
      <c r="S171" s="256"/>
      <c r="T171" s="25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8" t="s">
        <v>151</v>
      </c>
      <c r="AU171" s="258" t="s">
        <v>142</v>
      </c>
      <c r="AV171" s="14" t="s">
        <v>141</v>
      </c>
      <c r="AW171" s="14" t="s">
        <v>34</v>
      </c>
      <c r="AX171" s="14" t="s">
        <v>85</v>
      </c>
      <c r="AY171" s="258" t="s">
        <v>133</v>
      </c>
    </row>
    <row r="172" s="2" customFormat="1" ht="16.5" customHeight="1">
      <c r="A172" s="38"/>
      <c r="B172" s="39"/>
      <c r="C172" s="218" t="s">
        <v>183</v>
      </c>
      <c r="D172" s="218" t="s">
        <v>136</v>
      </c>
      <c r="E172" s="219" t="s">
        <v>184</v>
      </c>
      <c r="F172" s="220" t="s">
        <v>185</v>
      </c>
      <c r="G172" s="221" t="s">
        <v>148</v>
      </c>
      <c r="H172" s="222">
        <v>86.385999999999996</v>
      </c>
      <c r="I172" s="223"/>
      <c r="J172" s="224">
        <f>ROUND(I172*H172,2)</f>
        <v>0</v>
      </c>
      <c r="K172" s="220" t="s">
        <v>140</v>
      </c>
      <c r="L172" s="44"/>
      <c r="M172" s="225" t="s">
        <v>1</v>
      </c>
      <c r="N172" s="226" t="s">
        <v>43</v>
      </c>
      <c r="O172" s="91"/>
      <c r="P172" s="227">
        <f>O172*H172</f>
        <v>0</v>
      </c>
      <c r="Q172" s="227">
        <v>0.0064999999999999997</v>
      </c>
      <c r="R172" s="227">
        <f>Q172*H172</f>
        <v>0.56150899999999992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141</v>
      </c>
      <c r="AT172" s="229" t="s">
        <v>136</v>
      </c>
      <c r="AU172" s="229" t="s">
        <v>142</v>
      </c>
      <c r="AY172" s="17" t="s">
        <v>133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142</v>
      </c>
      <c r="BK172" s="230">
        <f>ROUND(I172*H172,2)</f>
        <v>0</v>
      </c>
      <c r="BL172" s="17" t="s">
        <v>141</v>
      </c>
      <c r="BM172" s="229" t="s">
        <v>186</v>
      </c>
    </row>
    <row r="173" s="2" customFormat="1">
      <c r="A173" s="38"/>
      <c r="B173" s="39"/>
      <c r="C173" s="40"/>
      <c r="D173" s="231" t="s">
        <v>144</v>
      </c>
      <c r="E173" s="40"/>
      <c r="F173" s="232" t="s">
        <v>187</v>
      </c>
      <c r="G173" s="40"/>
      <c r="H173" s="40"/>
      <c r="I173" s="233"/>
      <c r="J173" s="40"/>
      <c r="K173" s="40"/>
      <c r="L173" s="44"/>
      <c r="M173" s="234"/>
      <c r="N173" s="235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144</v>
      </c>
      <c r="AU173" s="17" t="s">
        <v>142</v>
      </c>
    </row>
    <row r="174" s="13" customFormat="1">
      <c r="A174" s="13"/>
      <c r="B174" s="236"/>
      <c r="C174" s="237"/>
      <c r="D174" s="238" t="s">
        <v>151</v>
      </c>
      <c r="E174" s="239" t="s">
        <v>1</v>
      </c>
      <c r="F174" s="240" t="s">
        <v>188</v>
      </c>
      <c r="G174" s="237"/>
      <c r="H174" s="241">
        <v>13.285</v>
      </c>
      <c r="I174" s="242"/>
      <c r="J174" s="237"/>
      <c r="K174" s="237"/>
      <c r="L174" s="243"/>
      <c r="M174" s="244"/>
      <c r="N174" s="245"/>
      <c r="O174" s="245"/>
      <c r="P174" s="245"/>
      <c r="Q174" s="245"/>
      <c r="R174" s="245"/>
      <c r="S174" s="245"/>
      <c r="T174" s="24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7" t="s">
        <v>151</v>
      </c>
      <c r="AU174" s="247" t="s">
        <v>142</v>
      </c>
      <c r="AV174" s="13" t="s">
        <v>142</v>
      </c>
      <c r="AW174" s="13" t="s">
        <v>34</v>
      </c>
      <c r="AX174" s="13" t="s">
        <v>77</v>
      </c>
      <c r="AY174" s="247" t="s">
        <v>133</v>
      </c>
    </row>
    <row r="175" s="13" customFormat="1">
      <c r="A175" s="13"/>
      <c r="B175" s="236"/>
      <c r="C175" s="237"/>
      <c r="D175" s="238" t="s">
        <v>151</v>
      </c>
      <c r="E175" s="239" t="s">
        <v>1</v>
      </c>
      <c r="F175" s="240" t="s">
        <v>189</v>
      </c>
      <c r="G175" s="237"/>
      <c r="H175" s="241">
        <v>24.488</v>
      </c>
      <c r="I175" s="242"/>
      <c r="J175" s="237"/>
      <c r="K175" s="237"/>
      <c r="L175" s="243"/>
      <c r="M175" s="244"/>
      <c r="N175" s="245"/>
      <c r="O175" s="245"/>
      <c r="P175" s="245"/>
      <c r="Q175" s="245"/>
      <c r="R175" s="245"/>
      <c r="S175" s="245"/>
      <c r="T175" s="24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7" t="s">
        <v>151</v>
      </c>
      <c r="AU175" s="247" t="s">
        <v>142</v>
      </c>
      <c r="AV175" s="13" t="s">
        <v>142</v>
      </c>
      <c r="AW175" s="13" t="s">
        <v>34</v>
      </c>
      <c r="AX175" s="13" t="s">
        <v>77</v>
      </c>
      <c r="AY175" s="247" t="s">
        <v>133</v>
      </c>
    </row>
    <row r="176" s="13" customFormat="1">
      <c r="A176" s="13"/>
      <c r="B176" s="236"/>
      <c r="C176" s="237"/>
      <c r="D176" s="238" t="s">
        <v>151</v>
      </c>
      <c r="E176" s="239" t="s">
        <v>1</v>
      </c>
      <c r="F176" s="240" t="s">
        <v>190</v>
      </c>
      <c r="G176" s="237"/>
      <c r="H176" s="241">
        <v>48.613</v>
      </c>
      <c r="I176" s="242"/>
      <c r="J176" s="237"/>
      <c r="K176" s="237"/>
      <c r="L176" s="243"/>
      <c r="M176" s="244"/>
      <c r="N176" s="245"/>
      <c r="O176" s="245"/>
      <c r="P176" s="245"/>
      <c r="Q176" s="245"/>
      <c r="R176" s="245"/>
      <c r="S176" s="245"/>
      <c r="T176" s="24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7" t="s">
        <v>151</v>
      </c>
      <c r="AU176" s="247" t="s">
        <v>142</v>
      </c>
      <c r="AV176" s="13" t="s">
        <v>142</v>
      </c>
      <c r="AW176" s="13" t="s">
        <v>34</v>
      </c>
      <c r="AX176" s="13" t="s">
        <v>77</v>
      </c>
      <c r="AY176" s="247" t="s">
        <v>133</v>
      </c>
    </row>
    <row r="177" s="14" customFormat="1">
      <c r="A177" s="14"/>
      <c r="B177" s="248"/>
      <c r="C177" s="249"/>
      <c r="D177" s="238" t="s">
        <v>151</v>
      </c>
      <c r="E177" s="250" t="s">
        <v>1</v>
      </c>
      <c r="F177" s="251" t="s">
        <v>168</v>
      </c>
      <c r="G177" s="249"/>
      <c r="H177" s="252">
        <v>86.385999999999996</v>
      </c>
      <c r="I177" s="253"/>
      <c r="J177" s="249"/>
      <c r="K177" s="249"/>
      <c r="L177" s="254"/>
      <c r="M177" s="255"/>
      <c r="N177" s="256"/>
      <c r="O177" s="256"/>
      <c r="P177" s="256"/>
      <c r="Q177" s="256"/>
      <c r="R177" s="256"/>
      <c r="S177" s="256"/>
      <c r="T177" s="257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8" t="s">
        <v>151</v>
      </c>
      <c r="AU177" s="258" t="s">
        <v>142</v>
      </c>
      <c r="AV177" s="14" t="s">
        <v>141</v>
      </c>
      <c r="AW177" s="14" t="s">
        <v>34</v>
      </c>
      <c r="AX177" s="14" t="s">
        <v>85</v>
      </c>
      <c r="AY177" s="258" t="s">
        <v>133</v>
      </c>
    </row>
    <row r="178" s="2" customFormat="1" ht="21.75" customHeight="1">
      <c r="A178" s="38"/>
      <c r="B178" s="39"/>
      <c r="C178" s="218" t="s">
        <v>191</v>
      </c>
      <c r="D178" s="218" t="s">
        <v>136</v>
      </c>
      <c r="E178" s="219" t="s">
        <v>192</v>
      </c>
      <c r="F178" s="220" t="s">
        <v>193</v>
      </c>
      <c r="G178" s="221" t="s">
        <v>148</v>
      </c>
      <c r="H178" s="222">
        <v>1.2</v>
      </c>
      <c r="I178" s="223"/>
      <c r="J178" s="224">
        <f>ROUND(I178*H178,2)</f>
        <v>0</v>
      </c>
      <c r="K178" s="220" t="s">
        <v>140</v>
      </c>
      <c r="L178" s="44"/>
      <c r="M178" s="225" t="s">
        <v>1</v>
      </c>
      <c r="N178" s="226" t="s">
        <v>43</v>
      </c>
      <c r="O178" s="91"/>
      <c r="P178" s="227">
        <f>O178*H178</f>
        <v>0</v>
      </c>
      <c r="Q178" s="227">
        <v>0.056000000000000001</v>
      </c>
      <c r="R178" s="227">
        <f>Q178*H178</f>
        <v>0.067199999999999996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141</v>
      </c>
      <c r="AT178" s="229" t="s">
        <v>136</v>
      </c>
      <c r="AU178" s="229" t="s">
        <v>142</v>
      </c>
      <c r="AY178" s="17" t="s">
        <v>133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142</v>
      </c>
      <c r="BK178" s="230">
        <f>ROUND(I178*H178,2)</f>
        <v>0</v>
      </c>
      <c r="BL178" s="17" t="s">
        <v>141</v>
      </c>
      <c r="BM178" s="229" t="s">
        <v>194</v>
      </c>
    </row>
    <row r="179" s="2" customFormat="1">
      <c r="A179" s="38"/>
      <c r="B179" s="39"/>
      <c r="C179" s="40"/>
      <c r="D179" s="231" t="s">
        <v>144</v>
      </c>
      <c r="E179" s="40"/>
      <c r="F179" s="232" t="s">
        <v>195</v>
      </c>
      <c r="G179" s="40"/>
      <c r="H179" s="40"/>
      <c r="I179" s="233"/>
      <c r="J179" s="40"/>
      <c r="K179" s="40"/>
      <c r="L179" s="44"/>
      <c r="M179" s="234"/>
      <c r="N179" s="235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144</v>
      </c>
      <c r="AU179" s="17" t="s">
        <v>142</v>
      </c>
    </row>
    <row r="180" s="13" customFormat="1">
      <c r="A180" s="13"/>
      <c r="B180" s="236"/>
      <c r="C180" s="237"/>
      <c r="D180" s="238" t="s">
        <v>151</v>
      </c>
      <c r="E180" s="239" t="s">
        <v>1</v>
      </c>
      <c r="F180" s="240" t="s">
        <v>196</v>
      </c>
      <c r="G180" s="237"/>
      <c r="H180" s="241">
        <v>1.2</v>
      </c>
      <c r="I180" s="242"/>
      <c r="J180" s="237"/>
      <c r="K180" s="237"/>
      <c r="L180" s="243"/>
      <c r="M180" s="244"/>
      <c r="N180" s="245"/>
      <c r="O180" s="245"/>
      <c r="P180" s="245"/>
      <c r="Q180" s="245"/>
      <c r="R180" s="245"/>
      <c r="S180" s="245"/>
      <c r="T180" s="24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7" t="s">
        <v>151</v>
      </c>
      <c r="AU180" s="247" t="s">
        <v>142</v>
      </c>
      <c r="AV180" s="13" t="s">
        <v>142</v>
      </c>
      <c r="AW180" s="13" t="s">
        <v>34</v>
      </c>
      <c r="AX180" s="13" t="s">
        <v>85</v>
      </c>
      <c r="AY180" s="247" t="s">
        <v>133</v>
      </c>
    </row>
    <row r="181" s="2" customFormat="1" ht="24.15" customHeight="1">
      <c r="A181" s="38"/>
      <c r="B181" s="39"/>
      <c r="C181" s="218" t="s">
        <v>197</v>
      </c>
      <c r="D181" s="218" t="s">
        <v>136</v>
      </c>
      <c r="E181" s="219" t="s">
        <v>198</v>
      </c>
      <c r="F181" s="220" t="s">
        <v>199</v>
      </c>
      <c r="G181" s="221" t="s">
        <v>139</v>
      </c>
      <c r="H181" s="222">
        <v>2</v>
      </c>
      <c r="I181" s="223"/>
      <c r="J181" s="224">
        <f>ROUND(I181*H181,2)</f>
        <v>0</v>
      </c>
      <c r="K181" s="220" t="s">
        <v>140</v>
      </c>
      <c r="L181" s="44"/>
      <c r="M181" s="225" t="s">
        <v>1</v>
      </c>
      <c r="N181" s="226" t="s">
        <v>43</v>
      </c>
      <c r="O181" s="91"/>
      <c r="P181" s="227">
        <f>O181*H181</f>
        <v>0</v>
      </c>
      <c r="Q181" s="227">
        <v>0.15409999999999999</v>
      </c>
      <c r="R181" s="227">
        <f>Q181*H181</f>
        <v>0.30819999999999997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141</v>
      </c>
      <c r="AT181" s="229" t="s">
        <v>136</v>
      </c>
      <c r="AU181" s="229" t="s">
        <v>142</v>
      </c>
      <c r="AY181" s="17" t="s">
        <v>133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142</v>
      </c>
      <c r="BK181" s="230">
        <f>ROUND(I181*H181,2)</f>
        <v>0</v>
      </c>
      <c r="BL181" s="17" t="s">
        <v>141</v>
      </c>
      <c r="BM181" s="229" t="s">
        <v>200</v>
      </c>
    </row>
    <row r="182" s="2" customFormat="1">
      <c r="A182" s="38"/>
      <c r="B182" s="39"/>
      <c r="C182" s="40"/>
      <c r="D182" s="231" t="s">
        <v>144</v>
      </c>
      <c r="E182" s="40"/>
      <c r="F182" s="232" t="s">
        <v>201</v>
      </c>
      <c r="G182" s="40"/>
      <c r="H182" s="40"/>
      <c r="I182" s="233"/>
      <c r="J182" s="40"/>
      <c r="K182" s="40"/>
      <c r="L182" s="44"/>
      <c r="M182" s="234"/>
      <c r="N182" s="235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144</v>
      </c>
      <c r="AU182" s="17" t="s">
        <v>142</v>
      </c>
    </row>
    <row r="183" s="13" customFormat="1">
      <c r="A183" s="13"/>
      <c r="B183" s="236"/>
      <c r="C183" s="237"/>
      <c r="D183" s="238" t="s">
        <v>151</v>
      </c>
      <c r="E183" s="239" t="s">
        <v>1</v>
      </c>
      <c r="F183" s="240" t="s">
        <v>202</v>
      </c>
      <c r="G183" s="237"/>
      <c r="H183" s="241">
        <v>2</v>
      </c>
      <c r="I183" s="242"/>
      <c r="J183" s="237"/>
      <c r="K183" s="237"/>
      <c r="L183" s="243"/>
      <c r="M183" s="244"/>
      <c r="N183" s="245"/>
      <c r="O183" s="245"/>
      <c r="P183" s="245"/>
      <c r="Q183" s="245"/>
      <c r="R183" s="245"/>
      <c r="S183" s="245"/>
      <c r="T183" s="24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7" t="s">
        <v>151</v>
      </c>
      <c r="AU183" s="247" t="s">
        <v>142</v>
      </c>
      <c r="AV183" s="13" t="s">
        <v>142</v>
      </c>
      <c r="AW183" s="13" t="s">
        <v>34</v>
      </c>
      <c r="AX183" s="13" t="s">
        <v>85</v>
      </c>
      <c r="AY183" s="247" t="s">
        <v>133</v>
      </c>
    </row>
    <row r="184" s="2" customFormat="1" ht="24.15" customHeight="1">
      <c r="A184" s="38"/>
      <c r="B184" s="39"/>
      <c r="C184" s="218" t="s">
        <v>203</v>
      </c>
      <c r="D184" s="218" t="s">
        <v>136</v>
      </c>
      <c r="E184" s="219" t="s">
        <v>204</v>
      </c>
      <c r="F184" s="220" t="s">
        <v>205</v>
      </c>
      <c r="G184" s="221" t="s">
        <v>148</v>
      </c>
      <c r="H184" s="222">
        <v>86.385999999999996</v>
      </c>
      <c r="I184" s="223"/>
      <c r="J184" s="224">
        <f>ROUND(I184*H184,2)</f>
        <v>0</v>
      </c>
      <c r="K184" s="220" t="s">
        <v>140</v>
      </c>
      <c r="L184" s="44"/>
      <c r="M184" s="225" t="s">
        <v>1</v>
      </c>
      <c r="N184" s="226" t="s">
        <v>43</v>
      </c>
      <c r="O184" s="91"/>
      <c r="P184" s="227">
        <f>O184*H184</f>
        <v>0</v>
      </c>
      <c r="Q184" s="227">
        <v>0.015400000000000001</v>
      </c>
      <c r="R184" s="227">
        <f>Q184*H184</f>
        <v>1.3303444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141</v>
      </c>
      <c r="AT184" s="229" t="s">
        <v>136</v>
      </c>
      <c r="AU184" s="229" t="s">
        <v>142</v>
      </c>
      <c r="AY184" s="17" t="s">
        <v>133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142</v>
      </c>
      <c r="BK184" s="230">
        <f>ROUND(I184*H184,2)</f>
        <v>0</v>
      </c>
      <c r="BL184" s="17" t="s">
        <v>141</v>
      </c>
      <c r="BM184" s="229" t="s">
        <v>206</v>
      </c>
    </row>
    <row r="185" s="2" customFormat="1">
      <c r="A185" s="38"/>
      <c r="B185" s="39"/>
      <c r="C185" s="40"/>
      <c r="D185" s="231" t="s">
        <v>144</v>
      </c>
      <c r="E185" s="40"/>
      <c r="F185" s="232" t="s">
        <v>207</v>
      </c>
      <c r="G185" s="40"/>
      <c r="H185" s="40"/>
      <c r="I185" s="233"/>
      <c r="J185" s="40"/>
      <c r="K185" s="40"/>
      <c r="L185" s="44"/>
      <c r="M185" s="234"/>
      <c r="N185" s="235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144</v>
      </c>
      <c r="AU185" s="17" t="s">
        <v>142</v>
      </c>
    </row>
    <row r="186" s="13" customFormat="1">
      <c r="A186" s="13"/>
      <c r="B186" s="236"/>
      <c r="C186" s="237"/>
      <c r="D186" s="238" t="s">
        <v>151</v>
      </c>
      <c r="E186" s="239" t="s">
        <v>1</v>
      </c>
      <c r="F186" s="240" t="s">
        <v>188</v>
      </c>
      <c r="G186" s="237"/>
      <c r="H186" s="241">
        <v>13.285</v>
      </c>
      <c r="I186" s="242"/>
      <c r="J186" s="237"/>
      <c r="K186" s="237"/>
      <c r="L186" s="243"/>
      <c r="M186" s="244"/>
      <c r="N186" s="245"/>
      <c r="O186" s="245"/>
      <c r="P186" s="245"/>
      <c r="Q186" s="245"/>
      <c r="R186" s="245"/>
      <c r="S186" s="245"/>
      <c r="T186" s="24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7" t="s">
        <v>151</v>
      </c>
      <c r="AU186" s="247" t="s">
        <v>142</v>
      </c>
      <c r="AV186" s="13" t="s">
        <v>142</v>
      </c>
      <c r="AW186" s="13" t="s">
        <v>34</v>
      </c>
      <c r="AX186" s="13" t="s">
        <v>77</v>
      </c>
      <c r="AY186" s="247" t="s">
        <v>133</v>
      </c>
    </row>
    <row r="187" s="13" customFormat="1">
      <c r="A187" s="13"/>
      <c r="B187" s="236"/>
      <c r="C187" s="237"/>
      <c r="D187" s="238" t="s">
        <v>151</v>
      </c>
      <c r="E187" s="239" t="s">
        <v>1</v>
      </c>
      <c r="F187" s="240" t="s">
        <v>208</v>
      </c>
      <c r="G187" s="237"/>
      <c r="H187" s="241">
        <v>24.488</v>
      </c>
      <c r="I187" s="242"/>
      <c r="J187" s="237"/>
      <c r="K187" s="237"/>
      <c r="L187" s="243"/>
      <c r="M187" s="244"/>
      <c r="N187" s="245"/>
      <c r="O187" s="245"/>
      <c r="P187" s="245"/>
      <c r="Q187" s="245"/>
      <c r="R187" s="245"/>
      <c r="S187" s="245"/>
      <c r="T187" s="24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7" t="s">
        <v>151</v>
      </c>
      <c r="AU187" s="247" t="s">
        <v>142</v>
      </c>
      <c r="AV187" s="13" t="s">
        <v>142</v>
      </c>
      <c r="AW187" s="13" t="s">
        <v>34</v>
      </c>
      <c r="AX187" s="13" t="s">
        <v>77</v>
      </c>
      <c r="AY187" s="247" t="s">
        <v>133</v>
      </c>
    </row>
    <row r="188" s="13" customFormat="1">
      <c r="A188" s="13"/>
      <c r="B188" s="236"/>
      <c r="C188" s="237"/>
      <c r="D188" s="238" t="s">
        <v>151</v>
      </c>
      <c r="E188" s="239" t="s">
        <v>1</v>
      </c>
      <c r="F188" s="240" t="s">
        <v>209</v>
      </c>
      <c r="G188" s="237"/>
      <c r="H188" s="241">
        <v>48.613</v>
      </c>
      <c r="I188" s="242"/>
      <c r="J188" s="237"/>
      <c r="K188" s="237"/>
      <c r="L188" s="243"/>
      <c r="M188" s="244"/>
      <c r="N188" s="245"/>
      <c r="O188" s="245"/>
      <c r="P188" s="245"/>
      <c r="Q188" s="245"/>
      <c r="R188" s="245"/>
      <c r="S188" s="245"/>
      <c r="T188" s="24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7" t="s">
        <v>151</v>
      </c>
      <c r="AU188" s="247" t="s">
        <v>142</v>
      </c>
      <c r="AV188" s="13" t="s">
        <v>142</v>
      </c>
      <c r="AW188" s="13" t="s">
        <v>34</v>
      </c>
      <c r="AX188" s="13" t="s">
        <v>77</v>
      </c>
      <c r="AY188" s="247" t="s">
        <v>133</v>
      </c>
    </row>
    <row r="189" s="14" customFormat="1">
      <c r="A189" s="14"/>
      <c r="B189" s="248"/>
      <c r="C189" s="249"/>
      <c r="D189" s="238" t="s">
        <v>151</v>
      </c>
      <c r="E189" s="250" t="s">
        <v>1</v>
      </c>
      <c r="F189" s="251" t="s">
        <v>168</v>
      </c>
      <c r="G189" s="249"/>
      <c r="H189" s="252">
        <v>86.385999999999996</v>
      </c>
      <c r="I189" s="253"/>
      <c r="J189" s="249"/>
      <c r="K189" s="249"/>
      <c r="L189" s="254"/>
      <c r="M189" s="255"/>
      <c r="N189" s="256"/>
      <c r="O189" s="256"/>
      <c r="P189" s="256"/>
      <c r="Q189" s="256"/>
      <c r="R189" s="256"/>
      <c r="S189" s="256"/>
      <c r="T189" s="25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8" t="s">
        <v>151</v>
      </c>
      <c r="AU189" s="258" t="s">
        <v>142</v>
      </c>
      <c r="AV189" s="14" t="s">
        <v>141</v>
      </c>
      <c r="AW189" s="14" t="s">
        <v>34</v>
      </c>
      <c r="AX189" s="14" t="s">
        <v>85</v>
      </c>
      <c r="AY189" s="258" t="s">
        <v>133</v>
      </c>
    </row>
    <row r="190" s="2" customFormat="1" ht="21.75" customHeight="1">
      <c r="A190" s="38"/>
      <c r="B190" s="39"/>
      <c r="C190" s="218" t="s">
        <v>8</v>
      </c>
      <c r="D190" s="218" t="s">
        <v>136</v>
      </c>
      <c r="E190" s="219" t="s">
        <v>210</v>
      </c>
      <c r="F190" s="220" t="s">
        <v>211</v>
      </c>
      <c r="G190" s="221" t="s">
        <v>148</v>
      </c>
      <c r="H190" s="222">
        <v>59.018000000000001</v>
      </c>
      <c r="I190" s="223"/>
      <c r="J190" s="224">
        <f>ROUND(I190*H190,2)</f>
        <v>0</v>
      </c>
      <c r="K190" s="220" t="s">
        <v>140</v>
      </c>
      <c r="L190" s="44"/>
      <c r="M190" s="225" t="s">
        <v>1</v>
      </c>
      <c r="N190" s="226" t="s">
        <v>43</v>
      </c>
      <c r="O190" s="91"/>
      <c r="P190" s="227">
        <f>O190*H190</f>
        <v>0</v>
      </c>
      <c r="Q190" s="227">
        <v>0.0030000000000000001</v>
      </c>
      <c r="R190" s="227">
        <f>Q190*H190</f>
        <v>0.17705400000000002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141</v>
      </c>
      <c r="AT190" s="229" t="s">
        <v>136</v>
      </c>
      <c r="AU190" s="229" t="s">
        <v>142</v>
      </c>
      <c r="AY190" s="17" t="s">
        <v>133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142</v>
      </c>
      <c r="BK190" s="230">
        <f>ROUND(I190*H190,2)</f>
        <v>0</v>
      </c>
      <c r="BL190" s="17" t="s">
        <v>141</v>
      </c>
      <c r="BM190" s="229" t="s">
        <v>212</v>
      </c>
    </row>
    <row r="191" s="2" customFormat="1">
      <c r="A191" s="38"/>
      <c r="B191" s="39"/>
      <c r="C191" s="40"/>
      <c r="D191" s="231" t="s">
        <v>144</v>
      </c>
      <c r="E191" s="40"/>
      <c r="F191" s="232" t="s">
        <v>213</v>
      </c>
      <c r="G191" s="40"/>
      <c r="H191" s="40"/>
      <c r="I191" s="233"/>
      <c r="J191" s="40"/>
      <c r="K191" s="40"/>
      <c r="L191" s="44"/>
      <c r="M191" s="234"/>
      <c r="N191" s="235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144</v>
      </c>
      <c r="AU191" s="17" t="s">
        <v>142</v>
      </c>
    </row>
    <row r="192" s="13" customFormat="1">
      <c r="A192" s="13"/>
      <c r="B192" s="236"/>
      <c r="C192" s="237"/>
      <c r="D192" s="238" t="s">
        <v>151</v>
      </c>
      <c r="E192" s="239" t="s">
        <v>1</v>
      </c>
      <c r="F192" s="240" t="s">
        <v>188</v>
      </c>
      <c r="G192" s="237"/>
      <c r="H192" s="241">
        <v>13.285</v>
      </c>
      <c r="I192" s="242"/>
      <c r="J192" s="237"/>
      <c r="K192" s="237"/>
      <c r="L192" s="243"/>
      <c r="M192" s="244"/>
      <c r="N192" s="245"/>
      <c r="O192" s="245"/>
      <c r="P192" s="245"/>
      <c r="Q192" s="245"/>
      <c r="R192" s="245"/>
      <c r="S192" s="245"/>
      <c r="T192" s="24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7" t="s">
        <v>151</v>
      </c>
      <c r="AU192" s="247" t="s">
        <v>142</v>
      </c>
      <c r="AV192" s="13" t="s">
        <v>142</v>
      </c>
      <c r="AW192" s="13" t="s">
        <v>34</v>
      </c>
      <c r="AX192" s="13" t="s">
        <v>77</v>
      </c>
      <c r="AY192" s="247" t="s">
        <v>133</v>
      </c>
    </row>
    <row r="193" s="13" customFormat="1">
      <c r="A193" s="13"/>
      <c r="B193" s="236"/>
      <c r="C193" s="237"/>
      <c r="D193" s="238" t="s">
        <v>151</v>
      </c>
      <c r="E193" s="239" t="s">
        <v>1</v>
      </c>
      <c r="F193" s="240" t="s">
        <v>214</v>
      </c>
      <c r="G193" s="237"/>
      <c r="H193" s="241">
        <v>3.952</v>
      </c>
      <c r="I193" s="242"/>
      <c r="J193" s="237"/>
      <c r="K193" s="237"/>
      <c r="L193" s="243"/>
      <c r="M193" s="244"/>
      <c r="N193" s="245"/>
      <c r="O193" s="245"/>
      <c r="P193" s="245"/>
      <c r="Q193" s="245"/>
      <c r="R193" s="245"/>
      <c r="S193" s="245"/>
      <c r="T193" s="24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7" t="s">
        <v>151</v>
      </c>
      <c r="AU193" s="247" t="s">
        <v>142</v>
      </c>
      <c r="AV193" s="13" t="s">
        <v>142</v>
      </c>
      <c r="AW193" s="13" t="s">
        <v>34</v>
      </c>
      <c r="AX193" s="13" t="s">
        <v>77</v>
      </c>
      <c r="AY193" s="247" t="s">
        <v>133</v>
      </c>
    </row>
    <row r="194" s="13" customFormat="1">
      <c r="A194" s="13"/>
      <c r="B194" s="236"/>
      <c r="C194" s="237"/>
      <c r="D194" s="238" t="s">
        <v>151</v>
      </c>
      <c r="E194" s="239" t="s">
        <v>1</v>
      </c>
      <c r="F194" s="240" t="s">
        <v>215</v>
      </c>
      <c r="G194" s="237"/>
      <c r="H194" s="241">
        <v>41.780999999999999</v>
      </c>
      <c r="I194" s="242"/>
      <c r="J194" s="237"/>
      <c r="K194" s="237"/>
      <c r="L194" s="243"/>
      <c r="M194" s="244"/>
      <c r="N194" s="245"/>
      <c r="O194" s="245"/>
      <c r="P194" s="245"/>
      <c r="Q194" s="245"/>
      <c r="R194" s="245"/>
      <c r="S194" s="245"/>
      <c r="T194" s="24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7" t="s">
        <v>151</v>
      </c>
      <c r="AU194" s="247" t="s">
        <v>142</v>
      </c>
      <c r="AV194" s="13" t="s">
        <v>142</v>
      </c>
      <c r="AW194" s="13" t="s">
        <v>34</v>
      </c>
      <c r="AX194" s="13" t="s">
        <v>77</v>
      </c>
      <c r="AY194" s="247" t="s">
        <v>133</v>
      </c>
    </row>
    <row r="195" s="14" customFormat="1">
      <c r="A195" s="14"/>
      <c r="B195" s="248"/>
      <c r="C195" s="249"/>
      <c r="D195" s="238" t="s">
        <v>151</v>
      </c>
      <c r="E195" s="250" t="s">
        <v>1</v>
      </c>
      <c r="F195" s="251" t="s">
        <v>168</v>
      </c>
      <c r="G195" s="249"/>
      <c r="H195" s="252">
        <v>59.018000000000001</v>
      </c>
      <c r="I195" s="253"/>
      <c r="J195" s="249"/>
      <c r="K195" s="249"/>
      <c r="L195" s="254"/>
      <c r="M195" s="255"/>
      <c r="N195" s="256"/>
      <c r="O195" s="256"/>
      <c r="P195" s="256"/>
      <c r="Q195" s="256"/>
      <c r="R195" s="256"/>
      <c r="S195" s="256"/>
      <c r="T195" s="25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8" t="s">
        <v>151</v>
      </c>
      <c r="AU195" s="258" t="s">
        <v>142</v>
      </c>
      <c r="AV195" s="14" t="s">
        <v>141</v>
      </c>
      <c r="AW195" s="14" t="s">
        <v>34</v>
      </c>
      <c r="AX195" s="14" t="s">
        <v>85</v>
      </c>
      <c r="AY195" s="258" t="s">
        <v>133</v>
      </c>
    </row>
    <row r="196" s="2" customFormat="1" ht="24.15" customHeight="1">
      <c r="A196" s="38"/>
      <c r="B196" s="39"/>
      <c r="C196" s="218" t="s">
        <v>216</v>
      </c>
      <c r="D196" s="218" t="s">
        <v>136</v>
      </c>
      <c r="E196" s="219" t="s">
        <v>217</v>
      </c>
      <c r="F196" s="220" t="s">
        <v>218</v>
      </c>
      <c r="G196" s="221" t="s">
        <v>148</v>
      </c>
      <c r="H196" s="222">
        <v>170.512</v>
      </c>
      <c r="I196" s="223"/>
      <c r="J196" s="224">
        <f>ROUND(I196*H196,2)</f>
        <v>0</v>
      </c>
      <c r="K196" s="220" t="s">
        <v>140</v>
      </c>
      <c r="L196" s="44"/>
      <c r="M196" s="225" t="s">
        <v>1</v>
      </c>
      <c r="N196" s="226" t="s">
        <v>43</v>
      </c>
      <c r="O196" s="91"/>
      <c r="P196" s="227">
        <f>O196*H196</f>
        <v>0</v>
      </c>
      <c r="Q196" s="227">
        <v>0.0079000000000000008</v>
      </c>
      <c r="R196" s="227">
        <f>Q196*H196</f>
        <v>1.3470448000000002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141</v>
      </c>
      <c r="AT196" s="229" t="s">
        <v>136</v>
      </c>
      <c r="AU196" s="229" t="s">
        <v>142</v>
      </c>
      <c r="AY196" s="17" t="s">
        <v>133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142</v>
      </c>
      <c r="BK196" s="230">
        <f>ROUND(I196*H196,2)</f>
        <v>0</v>
      </c>
      <c r="BL196" s="17" t="s">
        <v>141</v>
      </c>
      <c r="BM196" s="229" t="s">
        <v>219</v>
      </c>
    </row>
    <row r="197" s="2" customFormat="1">
      <c r="A197" s="38"/>
      <c r="B197" s="39"/>
      <c r="C197" s="40"/>
      <c r="D197" s="231" t="s">
        <v>144</v>
      </c>
      <c r="E197" s="40"/>
      <c r="F197" s="232" t="s">
        <v>220</v>
      </c>
      <c r="G197" s="40"/>
      <c r="H197" s="40"/>
      <c r="I197" s="233"/>
      <c r="J197" s="40"/>
      <c r="K197" s="40"/>
      <c r="L197" s="44"/>
      <c r="M197" s="234"/>
      <c r="N197" s="235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144</v>
      </c>
      <c r="AU197" s="17" t="s">
        <v>142</v>
      </c>
    </row>
    <row r="198" s="13" customFormat="1">
      <c r="A198" s="13"/>
      <c r="B198" s="236"/>
      <c r="C198" s="237"/>
      <c r="D198" s="238" t="s">
        <v>151</v>
      </c>
      <c r="E198" s="239" t="s">
        <v>1</v>
      </c>
      <c r="F198" s="240" t="s">
        <v>221</v>
      </c>
      <c r="G198" s="237"/>
      <c r="H198" s="241">
        <v>12.154999999999999</v>
      </c>
      <c r="I198" s="242"/>
      <c r="J198" s="237"/>
      <c r="K198" s="237"/>
      <c r="L198" s="243"/>
      <c r="M198" s="244"/>
      <c r="N198" s="245"/>
      <c r="O198" s="245"/>
      <c r="P198" s="245"/>
      <c r="Q198" s="245"/>
      <c r="R198" s="245"/>
      <c r="S198" s="245"/>
      <c r="T198" s="24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7" t="s">
        <v>151</v>
      </c>
      <c r="AU198" s="247" t="s">
        <v>142</v>
      </c>
      <c r="AV198" s="13" t="s">
        <v>142</v>
      </c>
      <c r="AW198" s="13" t="s">
        <v>34</v>
      </c>
      <c r="AX198" s="13" t="s">
        <v>77</v>
      </c>
      <c r="AY198" s="247" t="s">
        <v>133</v>
      </c>
    </row>
    <row r="199" s="13" customFormat="1">
      <c r="A199" s="13"/>
      <c r="B199" s="236"/>
      <c r="C199" s="237"/>
      <c r="D199" s="238" t="s">
        <v>151</v>
      </c>
      <c r="E199" s="239" t="s">
        <v>1</v>
      </c>
      <c r="F199" s="240" t="s">
        <v>208</v>
      </c>
      <c r="G199" s="237"/>
      <c r="H199" s="241">
        <v>24.488</v>
      </c>
      <c r="I199" s="242"/>
      <c r="J199" s="237"/>
      <c r="K199" s="237"/>
      <c r="L199" s="243"/>
      <c r="M199" s="244"/>
      <c r="N199" s="245"/>
      <c r="O199" s="245"/>
      <c r="P199" s="245"/>
      <c r="Q199" s="245"/>
      <c r="R199" s="245"/>
      <c r="S199" s="245"/>
      <c r="T199" s="24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7" t="s">
        <v>151</v>
      </c>
      <c r="AU199" s="247" t="s">
        <v>142</v>
      </c>
      <c r="AV199" s="13" t="s">
        <v>142</v>
      </c>
      <c r="AW199" s="13" t="s">
        <v>34</v>
      </c>
      <c r="AX199" s="13" t="s">
        <v>77</v>
      </c>
      <c r="AY199" s="247" t="s">
        <v>133</v>
      </c>
    </row>
    <row r="200" s="13" customFormat="1">
      <c r="A200" s="13"/>
      <c r="B200" s="236"/>
      <c r="C200" s="237"/>
      <c r="D200" s="238" t="s">
        <v>151</v>
      </c>
      <c r="E200" s="239" t="s">
        <v>1</v>
      </c>
      <c r="F200" s="240" t="s">
        <v>209</v>
      </c>
      <c r="G200" s="237"/>
      <c r="H200" s="241">
        <v>48.613</v>
      </c>
      <c r="I200" s="242"/>
      <c r="J200" s="237"/>
      <c r="K200" s="237"/>
      <c r="L200" s="243"/>
      <c r="M200" s="244"/>
      <c r="N200" s="245"/>
      <c r="O200" s="245"/>
      <c r="P200" s="245"/>
      <c r="Q200" s="245"/>
      <c r="R200" s="245"/>
      <c r="S200" s="245"/>
      <c r="T200" s="24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7" t="s">
        <v>151</v>
      </c>
      <c r="AU200" s="247" t="s">
        <v>142</v>
      </c>
      <c r="AV200" s="13" t="s">
        <v>142</v>
      </c>
      <c r="AW200" s="13" t="s">
        <v>34</v>
      </c>
      <c r="AX200" s="13" t="s">
        <v>77</v>
      </c>
      <c r="AY200" s="247" t="s">
        <v>133</v>
      </c>
    </row>
    <row r="201" s="14" customFormat="1">
      <c r="A201" s="14"/>
      <c r="B201" s="248"/>
      <c r="C201" s="249"/>
      <c r="D201" s="238" t="s">
        <v>151</v>
      </c>
      <c r="E201" s="250" t="s">
        <v>1</v>
      </c>
      <c r="F201" s="251" t="s">
        <v>168</v>
      </c>
      <c r="G201" s="249"/>
      <c r="H201" s="252">
        <v>85.256</v>
      </c>
      <c r="I201" s="253"/>
      <c r="J201" s="249"/>
      <c r="K201" s="249"/>
      <c r="L201" s="254"/>
      <c r="M201" s="255"/>
      <c r="N201" s="256"/>
      <c r="O201" s="256"/>
      <c r="P201" s="256"/>
      <c r="Q201" s="256"/>
      <c r="R201" s="256"/>
      <c r="S201" s="256"/>
      <c r="T201" s="25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8" t="s">
        <v>151</v>
      </c>
      <c r="AU201" s="258" t="s">
        <v>142</v>
      </c>
      <c r="AV201" s="14" t="s">
        <v>141</v>
      </c>
      <c r="AW201" s="14" t="s">
        <v>34</v>
      </c>
      <c r="AX201" s="14" t="s">
        <v>85</v>
      </c>
      <c r="AY201" s="258" t="s">
        <v>133</v>
      </c>
    </row>
    <row r="202" s="13" customFormat="1">
      <c r="A202" s="13"/>
      <c r="B202" s="236"/>
      <c r="C202" s="237"/>
      <c r="D202" s="238" t="s">
        <v>151</v>
      </c>
      <c r="E202" s="237"/>
      <c r="F202" s="240" t="s">
        <v>222</v>
      </c>
      <c r="G202" s="237"/>
      <c r="H202" s="241">
        <v>170.512</v>
      </c>
      <c r="I202" s="242"/>
      <c r="J202" s="237"/>
      <c r="K202" s="237"/>
      <c r="L202" s="243"/>
      <c r="M202" s="244"/>
      <c r="N202" s="245"/>
      <c r="O202" s="245"/>
      <c r="P202" s="245"/>
      <c r="Q202" s="245"/>
      <c r="R202" s="245"/>
      <c r="S202" s="245"/>
      <c r="T202" s="24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7" t="s">
        <v>151</v>
      </c>
      <c r="AU202" s="247" t="s">
        <v>142</v>
      </c>
      <c r="AV202" s="13" t="s">
        <v>142</v>
      </c>
      <c r="AW202" s="13" t="s">
        <v>4</v>
      </c>
      <c r="AX202" s="13" t="s">
        <v>85</v>
      </c>
      <c r="AY202" s="247" t="s">
        <v>133</v>
      </c>
    </row>
    <row r="203" s="2" customFormat="1" ht="24.15" customHeight="1">
      <c r="A203" s="38"/>
      <c r="B203" s="39"/>
      <c r="C203" s="218" t="s">
        <v>223</v>
      </c>
      <c r="D203" s="218" t="s">
        <v>136</v>
      </c>
      <c r="E203" s="219" t="s">
        <v>224</v>
      </c>
      <c r="F203" s="220" t="s">
        <v>225</v>
      </c>
      <c r="G203" s="221" t="s">
        <v>155</v>
      </c>
      <c r="H203" s="222">
        <v>43.850000000000001</v>
      </c>
      <c r="I203" s="223"/>
      <c r="J203" s="224">
        <f>ROUND(I203*H203,2)</f>
        <v>0</v>
      </c>
      <c r="K203" s="220" t="s">
        <v>140</v>
      </c>
      <c r="L203" s="44"/>
      <c r="M203" s="225" t="s">
        <v>1</v>
      </c>
      <c r="N203" s="226" t="s">
        <v>43</v>
      </c>
      <c r="O203" s="91"/>
      <c r="P203" s="227">
        <f>O203*H203</f>
        <v>0</v>
      </c>
      <c r="Q203" s="227">
        <v>0.0015</v>
      </c>
      <c r="R203" s="227">
        <f>Q203*H203</f>
        <v>0.065775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141</v>
      </c>
      <c r="AT203" s="229" t="s">
        <v>136</v>
      </c>
      <c r="AU203" s="229" t="s">
        <v>142</v>
      </c>
      <c r="AY203" s="17" t="s">
        <v>133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142</v>
      </c>
      <c r="BK203" s="230">
        <f>ROUND(I203*H203,2)</f>
        <v>0</v>
      </c>
      <c r="BL203" s="17" t="s">
        <v>141</v>
      </c>
      <c r="BM203" s="229" t="s">
        <v>226</v>
      </c>
    </row>
    <row r="204" s="2" customFormat="1">
      <c r="A204" s="38"/>
      <c r="B204" s="39"/>
      <c r="C204" s="40"/>
      <c r="D204" s="231" t="s">
        <v>144</v>
      </c>
      <c r="E204" s="40"/>
      <c r="F204" s="232" t="s">
        <v>227</v>
      </c>
      <c r="G204" s="40"/>
      <c r="H204" s="40"/>
      <c r="I204" s="233"/>
      <c r="J204" s="40"/>
      <c r="K204" s="40"/>
      <c r="L204" s="44"/>
      <c r="M204" s="234"/>
      <c r="N204" s="235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144</v>
      </c>
      <c r="AU204" s="17" t="s">
        <v>142</v>
      </c>
    </row>
    <row r="205" s="13" customFormat="1">
      <c r="A205" s="13"/>
      <c r="B205" s="236"/>
      <c r="C205" s="237"/>
      <c r="D205" s="238" t="s">
        <v>151</v>
      </c>
      <c r="E205" s="239" t="s">
        <v>1</v>
      </c>
      <c r="F205" s="240" t="s">
        <v>228</v>
      </c>
      <c r="G205" s="237"/>
      <c r="H205" s="241">
        <v>22.100000000000001</v>
      </c>
      <c r="I205" s="242"/>
      <c r="J205" s="237"/>
      <c r="K205" s="237"/>
      <c r="L205" s="243"/>
      <c r="M205" s="244"/>
      <c r="N205" s="245"/>
      <c r="O205" s="245"/>
      <c r="P205" s="245"/>
      <c r="Q205" s="245"/>
      <c r="R205" s="245"/>
      <c r="S205" s="245"/>
      <c r="T205" s="24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7" t="s">
        <v>151</v>
      </c>
      <c r="AU205" s="247" t="s">
        <v>142</v>
      </c>
      <c r="AV205" s="13" t="s">
        <v>142</v>
      </c>
      <c r="AW205" s="13" t="s">
        <v>34</v>
      </c>
      <c r="AX205" s="13" t="s">
        <v>77</v>
      </c>
      <c r="AY205" s="247" t="s">
        <v>133</v>
      </c>
    </row>
    <row r="206" s="13" customFormat="1">
      <c r="A206" s="13"/>
      <c r="B206" s="236"/>
      <c r="C206" s="237"/>
      <c r="D206" s="238" t="s">
        <v>151</v>
      </c>
      <c r="E206" s="239" t="s">
        <v>1</v>
      </c>
      <c r="F206" s="240" t="s">
        <v>229</v>
      </c>
      <c r="G206" s="237"/>
      <c r="H206" s="241">
        <v>4.4000000000000004</v>
      </c>
      <c r="I206" s="242"/>
      <c r="J206" s="237"/>
      <c r="K206" s="237"/>
      <c r="L206" s="243"/>
      <c r="M206" s="244"/>
      <c r="N206" s="245"/>
      <c r="O206" s="245"/>
      <c r="P206" s="245"/>
      <c r="Q206" s="245"/>
      <c r="R206" s="245"/>
      <c r="S206" s="245"/>
      <c r="T206" s="24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7" t="s">
        <v>151</v>
      </c>
      <c r="AU206" s="247" t="s">
        <v>142</v>
      </c>
      <c r="AV206" s="13" t="s">
        <v>142</v>
      </c>
      <c r="AW206" s="13" t="s">
        <v>34</v>
      </c>
      <c r="AX206" s="13" t="s">
        <v>77</v>
      </c>
      <c r="AY206" s="247" t="s">
        <v>133</v>
      </c>
    </row>
    <row r="207" s="13" customFormat="1">
      <c r="A207" s="13"/>
      <c r="B207" s="236"/>
      <c r="C207" s="237"/>
      <c r="D207" s="238" t="s">
        <v>151</v>
      </c>
      <c r="E207" s="239" t="s">
        <v>1</v>
      </c>
      <c r="F207" s="240" t="s">
        <v>230</v>
      </c>
      <c r="G207" s="237"/>
      <c r="H207" s="241">
        <v>9.8800000000000008</v>
      </c>
      <c r="I207" s="242"/>
      <c r="J207" s="237"/>
      <c r="K207" s="237"/>
      <c r="L207" s="243"/>
      <c r="M207" s="244"/>
      <c r="N207" s="245"/>
      <c r="O207" s="245"/>
      <c r="P207" s="245"/>
      <c r="Q207" s="245"/>
      <c r="R207" s="245"/>
      <c r="S207" s="245"/>
      <c r="T207" s="24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7" t="s">
        <v>151</v>
      </c>
      <c r="AU207" s="247" t="s">
        <v>142</v>
      </c>
      <c r="AV207" s="13" t="s">
        <v>142</v>
      </c>
      <c r="AW207" s="13" t="s">
        <v>34</v>
      </c>
      <c r="AX207" s="13" t="s">
        <v>77</v>
      </c>
      <c r="AY207" s="247" t="s">
        <v>133</v>
      </c>
    </row>
    <row r="208" s="13" customFormat="1">
      <c r="A208" s="13"/>
      <c r="B208" s="236"/>
      <c r="C208" s="237"/>
      <c r="D208" s="238" t="s">
        <v>151</v>
      </c>
      <c r="E208" s="239" t="s">
        <v>1</v>
      </c>
      <c r="F208" s="240" t="s">
        <v>231</v>
      </c>
      <c r="G208" s="237"/>
      <c r="H208" s="241">
        <v>7.4699999999999998</v>
      </c>
      <c r="I208" s="242"/>
      <c r="J208" s="237"/>
      <c r="K208" s="237"/>
      <c r="L208" s="243"/>
      <c r="M208" s="244"/>
      <c r="N208" s="245"/>
      <c r="O208" s="245"/>
      <c r="P208" s="245"/>
      <c r="Q208" s="245"/>
      <c r="R208" s="245"/>
      <c r="S208" s="245"/>
      <c r="T208" s="24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7" t="s">
        <v>151</v>
      </c>
      <c r="AU208" s="247" t="s">
        <v>142</v>
      </c>
      <c r="AV208" s="13" t="s">
        <v>142</v>
      </c>
      <c r="AW208" s="13" t="s">
        <v>34</v>
      </c>
      <c r="AX208" s="13" t="s">
        <v>77</v>
      </c>
      <c r="AY208" s="247" t="s">
        <v>133</v>
      </c>
    </row>
    <row r="209" s="14" customFormat="1">
      <c r="A209" s="14"/>
      <c r="B209" s="248"/>
      <c r="C209" s="249"/>
      <c r="D209" s="238" t="s">
        <v>151</v>
      </c>
      <c r="E209" s="250" t="s">
        <v>1</v>
      </c>
      <c r="F209" s="251" t="s">
        <v>168</v>
      </c>
      <c r="G209" s="249"/>
      <c r="H209" s="252">
        <v>43.850000000000001</v>
      </c>
      <c r="I209" s="253"/>
      <c r="J209" s="249"/>
      <c r="K209" s="249"/>
      <c r="L209" s="254"/>
      <c r="M209" s="255"/>
      <c r="N209" s="256"/>
      <c r="O209" s="256"/>
      <c r="P209" s="256"/>
      <c r="Q209" s="256"/>
      <c r="R209" s="256"/>
      <c r="S209" s="256"/>
      <c r="T209" s="25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8" t="s">
        <v>151</v>
      </c>
      <c r="AU209" s="258" t="s">
        <v>142</v>
      </c>
      <c r="AV209" s="14" t="s">
        <v>141</v>
      </c>
      <c r="AW209" s="14" t="s">
        <v>34</v>
      </c>
      <c r="AX209" s="14" t="s">
        <v>85</v>
      </c>
      <c r="AY209" s="258" t="s">
        <v>133</v>
      </c>
    </row>
    <row r="210" s="2" customFormat="1" ht="24.15" customHeight="1">
      <c r="A210" s="38"/>
      <c r="B210" s="39"/>
      <c r="C210" s="218" t="s">
        <v>232</v>
      </c>
      <c r="D210" s="218" t="s">
        <v>136</v>
      </c>
      <c r="E210" s="219" t="s">
        <v>233</v>
      </c>
      <c r="F210" s="220" t="s">
        <v>234</v>
      </c>
      <c r="G210" s="221" t="s">
        <v>148</v>
      </c>
      <c r="H210" s="222">
        <v>0.29199999999999998</v>
      </c>
      <c r="I210" s="223"/>
      <c r="J210" s="224">
        <f>ROUND(I210*H210,2)</f>
        <v>0</v>
      </c>
      <c r="K210" s="220" t="s">
        <v>140</v>
      </c>
      <c r="L210" s="44"/>
      <c r="M210" s="225" t="s">
        <v>1</v>
      </c>
      <c r="N210" s="226" t="s">
        <v>43</v>
      </c>
      <c r="O210" s="91"/>
      <c r="P210" s="227">
        <f>O210*H210</f>
        <v>0</v>
      </c>
      <c r="Q210" s="227">
        <v>0.063</v>
      </c>
      <c r="R210" s="227">
        <f>Q210*H210</f>
        <v>0.018395999999999999</v>
      </c>
      <c r="S210" s="227">
        <v>0</v>
      </c>
      <c r="T210" s="22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9" t="s">
        <v>141</v>
      </c>
      <c r="AT210" s="229" t="s">
        <v>136</v>
      </c>
      <c r="AU210" s="229" t="s">
        <v>142</v>
      </c>
      <c r="AY210" s="17" t="s">
        <v>133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7" t="s">
        <v>142</v>
      </c>
      <c r="BK210" s="230">
        <f>ROUND(I210*H210,2)</f>
        <v>0</v>
      </c>
      <c r="BL210" s="17" t="s">
        <v>141</v>
      </c>
      <c r="BM210" s="229" t="s">
        <v>235</v>
      </c>
    </row>
    <row r="211" s="2" customFormat="1">
      <c r="A211" s="38"/>
      <c r="B211" s="39"/>
      <c r="C211" s="40"/>
      <c r="D211" s="231" t="s">
        <v>144</v>
      </c>
      <c r="E211" s="40"/>
      <c r="F211" s="232" t="s">
        <v>236</v>
      </c>
      <c r="G211" s="40"/>
      <c r="H211" s="40"/>
      <c r="I211" s="233"/>
      <c r="J211" s="40"/>
      <c r="K211" s="40"/>
      <c r="L211" s="44"/>
      <c r="M211" s="234"/>
      <c r="N211" s="235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144</v>
      </c>
      <c r="AU211" s="17" t="s">
        <v>142</v>
      </c>
    </row>
    <row r="212" s="13" customFormat="1">
      <c r="A212" s="13"/>
      <c r="B212" s="236"/>
      <c r="C212" s="237"/>
      <c r="D212" s="238" t="s">
        <v>151</v>
      </c>
      <c r="E212" s="239" t="s">
        <v>1</v>
      </c>
      <c r="F212" s="240" t="s">
        <v>237</v>
      </c>
      <c r="G212" s="237"/>
      <c r="H212" s="241">
        <v>0.29199999999999998</v>
      </c>
      <c r="I212" s="242"/>
      <c r="J212" s="237"/>
      <c r="K212" s="237"/>
      <c r="L212" s="243"/>
      <c r="M212" s="244"/>
      <c r="N212" s="245"/>
      <c r="O212" s="245"/>
      <c r="P212" s="245"/>
      <c r="Q212" s="245"/>
      <c r="R212" s="245"/>
      <c r="S212" s="245"/>
      <c r="T212" s="24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7" t="s">
        <v>151</v>
      </c>
      <c r="AU212" s="247" t="s">
        <v>142</v>
      </c>
      <c r="AV212" s="13" t="s">
        <v>142</v>
      </c>
      <c r="AW212" s="13" t="s">
        <v>34</v>
      </c>
      <c r="AX212" s="13" t="s">
        <v>85</v>
      </c>
      <c r="AY212" s="247" t="s">
        <v>133</v>
      </c>
    </row>
    <row r="213" s="2" customFormat="1" ht="24.15" customHeight="1">
      <c r="A213" s="38"/>
      <c r="B213" s="39"/>
      <c r="C213" s="218" t="s">
        <v>238</v>
      </c>
      <c r="D213" s="218" t="s">
        <v>136</v>
      </c>
      <c r="E213" s="219" t="s">
        <v>239</v>
      </c>
      <c r="F213" s="220" t="s">
        <v>240</v>
      </c>
      <c r="G213" s="221" t="s">
        <v>139</v>
      </c>
      <c r="H213" s="222">
        <v>1</v>
      </c>
      <c r="I213" s="223"/>
      <c r="J213" s="224">
        <f>ROUND(I213*H213,2)</f>
        <v>0</v>
      </c>
      <c r="K213" s="220" t="s">
        <v>140</v>
      </c>
      <c r="L213" s="44"/>
      <c r="M213" s="225" t="s">
        <v>1</v>
      </c>
      <c r="N213" s="226" t="s">
        <v>43</v>
      </c>
      <c r="O213" s="91"/>
      <c r="P213" s="227">
        <f>O213*H213</f>
        <v>0</v>
      </c>
      <c r="Q213" s="227">
        <v>0.44169999999999998</v>
      </c>
      <c r="R213" s="227">
        <f>Q213*H213</f>
        <v>0.44169999999999998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141</v>
      </c>
      <c r="AT213" s="229" t="s">
        <v>136</v>
      </c>
      <c r="AU213" s="229" t="s">
        <v>142</v>
      </c>
      <c r="AY213" s="17" t="s">
        <v>133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142</v>
      </c>
      <c r="BK213" s="230">
        <f>ROUND(I213*H213,2)</f>
        <v>0</v>
      </c>
      <c r="BL213" s="17" t="s">
        <v>141</v>
      </c>
      <c r="BM213" s="229" t="s">
        <v>241</v>
      </c>
    </row>
    <row r="214" s="2" customFormat="1">
      <c r="A214" s="38"/>
      <c r="B214" s="39"/>
      <c r="C214" s="40"/>
      <c r="D214" s="231" t="s">
        <v>144</v>
      </c>
      <c r="E214" s="40"/>
      <c r="F214" s="232" t="s">
        <v>242</v>
      </c>
      <c r="G214" s="40"/>
      <c r="H214" s="40"/>
      <c r="I214" s="233"/>
      <c r="J214" s="40"/>
      <c r="K214" s="40"/>
      <c r="L214" s="44"/>
      <c r="M214" s="234"/>
      <c r="N214" s="235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144</v>
      </c>
      <c r="AU214" s="17" t="s">
        <v>142</v>
      </c>
    </row>
    <row r="215" s="2" customFormat="1" ht="37.8" customHeight="1">
      <c r="A215" s="38"/>
      <c r="B215" s="39"/>
      <c r="C215" s="259" t="s">
        <v>243</v>
      </c>
      <c r="D215" s="259" t="s">
        <v>244</v>
      </c>
      <c r="E215" s="260" t="s">
        <v>245</v>
      </c>
      <c r="F215" s="261" t="s">
        <v>246</v>
      </c>
      <c r="G215" s="262" t="s">
        <v>139</v>
      </c>
      <c r="H215" s="263">
        <v>1</v>
      </c>
      <c r="I215" s="264"/>
      <c r="J215" s="265">
        <f>ROUND(I215*H215,2)</f>
        <v>0</v>
      </c>
      <c r="K215" s="261" t="s">
        <v>140</v>
      </c>
      <c r="L215" s="266"/>
      <c r="M215" s="267" t="s">
        <v>1</v>
      </c>
      <c r="N215" s="268" t="s">
        <v>43</v>
      </c>
      <c r="O215" s="91"/>
      <c r="P215" s="227">
        <f>O215*H215</f>
        <v>0</v>
      </c>
      <c r="Q215" s="227">
        <v>0.012489999999999999</v>
      </c>
      <c r="R215" s="227">
        <f>Q215*H215</f>
        <v>0.012489999999999999</v>
      </c>
      <c r="S215" s="227">
        <v>0</v>
      </c>
      <c r="T215" s="228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9" t="s">
        <v>183</v>
      </c>
      <c r="AT215" s="229" t="s">
        <v>244</v>
      </c>
      <c r="AU215" s="229" t="s">
        <v>142</v>
      </c>
      <c r="AY215" s="17" t="s">
        <v>133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7" t="s">
        <v>142</v>
      </c>
      <c r="BK215" s="230">
        <f>ROUND(I215*H215,2)</f>
        <v>0</v>
      </c>
      <c r="BL215" s="17" t="s">
        <v>141</v>
      </c>
      <c r="BM215" s="229" t="s">
        <v>247</v>
      </c>
    </row>
    <row r="216" s="12" customFormat="1" ht="22.8" customHeight="1">
      <c r="A216" s="12"/>
      <c r="B216" s="202"/>
      <c r="C216" s="203"/>
      <c r="D216" s="204" t="s">
        <v>76</v>
      </c>
      <c r="E216" s="216" t="s">
        <v>191</v>
      </c>
      <c r="F216" s="216" t="s">
        <v>248</v>
      </c>
      <c r="G216" s="203"/>
      <c r="H216" s="203"/>
      <c r="I216" s="206"/>
      <c r="J216" s="217">
        <f>BK216</f>
        <v>0</v>
      </c>
      <c r="K216" s="203"/>
      <c r="L216" s="208"/>
      <c r="M216" s="209"/>
      <c r="N216" s="210"/>
      <c r="O216" s="210"/>
      <c r="P216" s="211">
        <f>SUM(P217:P264)</f>
        <v>0</v>
      </c>
      <c r="Q216" s="210"/>
      <c r="R216" s="211">
        <f>SUM(R217:R264)</f>
        <v>0.01914567</v>
      </c>
      <c r="S216" s="210"/>
      <c r="T216" s="212">
        <f>SUM(T217:T264)</f>
        <v>6.6266679999999996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13" t="s">
        <v>85</v>
      </c>
      <c r="AT216" s="214" t="s">
        <v>76</v>
      </c>
      <c r="AU216" s="214" t="s">
        <v>85</v>
      </c>
      <c r="AY216" s="213" t="s">
        <v>133</v>
      </c>
      <c r="BK216" s="215">
        <f>SUM(BK217:BK264)</f>
        <v>0</v>
      </c>
    </row>
    <row r="217" s="2" customFormat="1" ht="33" customHeight="1">
      <c r="A217" s="38"/>
      <c r="B217" s="39"/>
      <c r="C217" s="218" t="s">
        <v>249</v>
      </c>
      <c r="D217" s="218" t="s">
        <v>136</v>
      </c>
      <c r="E217" s="219" t="s">
        <v>250</v>
      </c>
      <c r="F217" s="220" t="s">
        <v>251</v>
      </c>
      <c r="G217" s="221" t="s">
        <v>148</v>
      </c>
      <c r="H217" s="222">
        <v>33.274999999999999</v>
      </c>
      <c r="I217" s="223"/>
      <c r="J217" s="224">
        <f>ROUND(I217*H217,2)</f>
        <v>0</v>
      </c>
      <c r="K217" s="220" t="s">
        <v>140</v>
      </c>
      <c r="L217" s="44"/>
      <c r="M217" s="225" t="s">
        <v>1</v>
      </c>
      <c r="N217" s="226" t="s">
        <v>43</v>
      </c>
      <c r="O217" s="91"/>
      <c r="P217" s="227">
        <f>O217*H217</f>
        <v>0</v>
      </c>
      <c r="Q217" s="227">
        <v>0.00012999999999999999</v>
      </c>
      <c r="R217" s="227">
        <f>Q217*H217</f>
        <v>0.0043257499999999997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141</v>
      </c>
      <c r="AT217" s="229" t="s">
        <v>136</v>
      </c>
      <c r="AU217" s="229" t="s">
        <v>142</v>
      </c>
      <c r="AY217" s="17" t="s">
        <v>133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142</v>
      </c>
      <c r="BK217" s="230">
        <f>ROUND(I217*H217,2)</f>
        <v>0</v>
      </c>
      <c r="BL217" s="17" t="s">
        <v>141</v>
      </c>
      <c r="BM217" s="229" t="s">
        <v>252</v>
      </c>
    </row>
    <row r="218" s="2" customFormat="1">
      <c r="A218" s="38"/>
      <c r="B218" s="39"/>
      <c r="C218" s="40"/>
      <c r="D218" s="231" t="s">
        <v>144</v>
      </c>
      <c r="E218" s="40"/>
      <c r="F218" s="232" t="s">
        <v>253</v>
      </c>
      <c r="G218" s="40"/>
      <c r="H218" s="40"/>
      <c r="I218" s="233"/>
      <c r="J218" s="40"/>
      <c r="K218" s="40"/>
      <c r="L218" s="44"/>
      <c r="M218" s="234"/>
      <c r="N218" s="235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144</v>
      </c>
      <c r="AU218" s="17" t="s">
        <v>142</v>
      </c>
    </row>
    <row r="219" s="13" customFormat="1">
      <c r="A219" s="13"/>
      <c r="B219" s="236"/>
      <c r="C219" s="237"/>
      <c r="D219" s="238" t="s">
        <v>151</v>
      </c>
      <c r="E219" s="239" t="s">
        <v>1</v>
      </c>
      <c r="F219" s="240" t="s">
        <v>254</v>
      </c>
      <c r="G219" s="237"/>
      <c r="H219" s="241">
        <v>1.8899999999999999</v>
      </c>
      <c r="I219" s="242"/>
      <c r="J219" s="237"/>
      <c r="K219" s="237"/>
      <c r="L219" s="243"/>
      <c r="M219" s="244"/>
      <c r="N219" s="245"/>
      <c r="O219" s="245"/>
      <c r="P219" s="245"/>
      <c r="Q219" s="245"/>
      <c r="R219" s="245"/>
      <c r="S219" s="245"/>
      <c r="T219" s="24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7" t="s">
        <v>151</v>
      </c>
      <c r="AU219" s="247" t="s">
        <v>142</v>
      </c>
      <c r="AV219" s="13" t="s">
        <v>142</v>
      </c>
      <c r="AW219" s="13" t="s">
        <v>34</v>
      </c>
      <c r="AX219" s="13" t="s">
        <v>77</v>
      </c>
      <c r="AY219" s="247" t="s">
        <v>133</v>
      </c>
    </row>
    <row r="220" s="13" customFormat="1">
      <c r="A220" s="13"/>
      <c r="B220" s="236"/>
      <c r="C220" s="237"/>
      <c r="D220" s="238" t="s">
        <v>151</v>
      </c>
      <c r="E220" s="239" t="s">
        <v>1</v>
      </c>
      <c r="F220" s="240" t="s">
        <v>255</v>
      </c>
      <c r="G220" s="237"/>
      <c r="H220" s="241">
        <v>5.6520000000000001</v>
      </c>
      <c r="I220" s="242"/>
      <c r="J220" s="237"/>
      <c r="K220" s="237"/>
      <c r="L220" s="243"/>
      <c r="M220" s="244"/>
      <c r="N220" s="245"/>
      <c r="O220" s="245"/>
      <c r="P220" s="245"/>
      <c r="Q220" s="245"/>
      <c r="R220" s="245"/>
      <c r="S220" s="245"/>
      <c r="T220" s="24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7" t="s">
        <v>151</v>
      </c>
      <c r="AU220" s="247" t="s">
        <v>142</v>
      </c>
      <c r="AV220" s="13" t="s">
        <v>142</v>
      </c>
      <c r="AW220" s="13" t="s">
        <v>34</v>
      </c>
      <c r="AX220" s="13" t="s">
        <v>77</v>
      </c>
      <c r="AY220" s="247" t="s">
        <v>133</v>
      </c>
    </row>
    <row r="221" s="13" customFormat="1">
      <c r="A221" s="13"/>
      <c r="B221" s="236"/>
      <c r="C221" s="237"/>
      <c r="D221" s="238" t="s">
        <v>151</v>
      </c>
      <c r="E221" s="239" t="s">
        <v>1</v>
      </c>
      <c r="F221" s="240" t="s">
        <v>167</v>
      </c>
      <c r="G221" s="237"/>
      <c r="H221" s="241">
        <v>25.733000000000001</v>
      </c>
      <c r="I221" s="242"/>
      <c r="J221" s="237"/>
      <c r="K221" s="237"/>
      <c r="L221" s="243"/>
      <c r="M221" s="244"/>
      <c r="N221" s="245"/>
      <c r="O221" s="245"/>
      <c r="P221" s="245"/>
      <c r="Q221" s="245"/>
      <c r="R221" s="245"/>
      <c r="S221" s="245"/>
      <c r="T221" s="246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7" t="s">
        <v>151</v>
      </c>
      <c r="AU221" s="247" t="s">
        <v>142</v>
      </c>
      <c r="AV221" s="13" t="s">
        <v>142</v>
      </c>
      <c r="AW221" s="13" t="s">
        <v>34</v>
      </c>
      <c r="AX221" s="13" t="s">
        <v>77</v>
      </c>
      <c r="AY221" s="247" t="s">
        <v>133</v>
      </c>
    </row>
    <row r="222" s="14" customFormat="1">
      <c r="A222" s="14"/>
      <c r="B222" s="248"/>
      <c r="C222" s="249"/>
      <c r="D222" s="238" t="s">
        <v>151</v>
      </c>
      <c r="E222" s="250" t="s">
        <v>1</v>
      </c>
      <c r="F222" s="251" t="s">
        <v>168</v>
      </c>
      <c r="G222" s="249"/>
      <c r="H222" s="252">
        <v>33.274999999999999</v>
      </c>
      <c r="I222" s="253"/>
      <c r="J222" s="249"/>
      <c r="K222" s="249"/>
      <c r="L222" s="254"/>
      <c r="M222" s="255"/>
      <c r="N222" s="256"/>
      <c r="O222" s="256"/>
      <c r="P222" s="256"/>
      <c r="Q222" s="256"/>
      <c r="R222" s="256"/>
      <c r="S222" s="256"/>
      <c r="T222" s="257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8" t="s">
        <v>151</v>
      </c>
      <c r="AU222" s="258" t="s">
        <v>142</v>
      </c>
      <c r="AV222" s="14" t="s">
        <v>141</v>
      </c>
      <c r="AW222" s="14" t="s">
        <v>34</v>
      </c>
      <c r="AX222" s="14" t="s">
        <v>85</v>
      </c>
      <c r="AY222" s="258" t="s">
        <v>133</v>
      </c>
    </row>
    <row r="223" s="2" customFormat="1" ht="24.15" customHeight="1">
      <c r="A223" s="38"/>
      <c r="B223" s="39"/>
      <c r="C223" s="218" t="s">
        <v>256</v>
      </c>
      <c r="D223" s="218" t="s">
        <v>136</v>
      </c>
      <c r="E223" s="219" t="s">
        <v>257</v>
      </c>
      <c r="F223" s="220" t="s">
        <v>258</v>
      </c>
      <c r="G223" s="221" t="s">
        <v>148</v>
      </c>
      <c r="H223" s="222">
        <v>33.747999999999998</v>
      </c>
      <c r="I223" s="223"/>
      <c r="J223" s="224">
        <f>ROUND(I223*H223,2)</f>
        <v>0</v>
      </c>
      <c r="K223" s="220" t="s">
        <v>140</v>
      </c>
      <c r="L223" s="44"/>
      <c r="M223" s="225" t="s">
        <v>1</v>
      </c>
      <c r="N223" s="226" t="s">
        <v>43</v>
      </c>
      <c r="O223" s="91"/>
      <c r="P223" s="227">
        <f>O223*H223</f>
        <v>0</v>
      </c>
      <c r="Q223" s="227">
        <v>4.0000000000000003E-05</v>
      </c>
      <c r="R223" s="227">
        <f>Q223*H223</f>
        <v>0.0013499200000000001</v>
      </c>
      <c r="S223" s="227">
        <v>0</v>
      </c>
      <c r="T223" s="22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9" t="s">
        <v>141</v>
      </c>
      <c r="AT223" s="229" t="s">
        <v>136</v>
      </c>
      <c r="AU223" s="229" t="s">
        <v>142</v>
      </c>
      <c r="AY223" s="17" t="s">
        <v>133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7" t="s">
        <v>142</v>
      </c>
      <c r="BK223" s="230">
        <f>ROUND(I223*H223,2)</f>
        <v>0</v>
      </c>
      <c r="BL223" s="17" t="s">
        <v>141</v>
      </c>
      <c r="BM223" s="229" t="s">
        <v>259</v>
      </c>
    </row>
    <row r="224" s="2" customFormat="1">
      <c r="A224" s="38"/>
      <c r="B224" s="39"/>
      <c r="C224" s="40"/>
      <c r="D224" s="231" t="s">
        <v>144</v>
      </c>
      <c r="E224" s="40"/>
      <c r="F224" s="232" t="s">
        <v>260</v>
      </c>
      <c r="G224" s="40"/>
      <c r="H224" s="40"/>
      <c r="I224" s="233"/>
      <c r="J224" s="40"/>
      <c r="K224" s="40"/>
      <c r="L224" s="44"/>
      <c r="M224" s="234"/>
      <c r="N224" s="235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144</v>
      </c>
      <c r="AU224" s="17" t="s">
        <v>142</v>
      </c>
    </row>
    <row r="225" s="13" customFormat="1">
      <c r="A225" s="13"/>
      <c r="B225" s="236"/>
      <c r="C225" s="237"/>
      <c r="D225" s="238" t="s">
        <v>151</v>
      </c>
      <c r="E225" s="239" t="s">
        <v>1</v>
      </c>
      <c r="F225" s="240" t="s">
        <v>261</v>
      </c>
      <c r="G225" s="237"/>
      <c r="H225" s="241">
        <v>2.363</v>
      </c>
      <c r="I225" s="242"/>
      <c r="J225" s="237"/>
      <c r="K225" s="237"/>
      <c r="L225" s="243"/>
      <c r="M225" s="244"/>
      <c r="N225" s="245"/>
      <c r="O225" s="245"/>
      <c r="P225" s="245"/>
      <c r="Q225" s="245"/>
      <c r="R225" s="245"/>
      <c r="S225" s="245"/>
      <c r="T225" s="24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7" t="s">
        <v>151</v>
      </c>
      <c r="AU225" s="247" t="s">
        <v>142</v>
      </c>
      <c r="AV225" s="13" t="s">
        <v>142</v>
      </c>
      <c r="AW225" s="13" t="s">
        <v>34</v>
      </c>
      <c r="AX225" s="13" t="s">
        <v>77</v>
      </c>
      <c r="AY225" s="247" t="s">
        <v>133</v>
      </c>
    </row>
    <row r="226" s="13" customFormat="1">
      <c r="A226" s="13"/>
      <c r="B226" s="236"/>
      <c r="C226" s="237"/>
      <c r="D226" s="238" t="s">
        <v>151</v>
      </c>
      <c r="E226" s="239" t="s">
        <v>1</v>
      </c>
      <c r="F226" s="240" t="s">
        <v>255</v>
      </c>
      <c r="G226" s="237"/>
      <c r="H226" s="241">
        <v>5.6520000000000001</v>
      </c>
      <c r="I226" s="242"/>
      <c r="J226" s="237"/>
      <c r="K226" s="237"/>
      <c r="L226" s="243"/>
      <c r="M226" s="244"/>
      <c r="N226" s="245"/>
      <c r="O226" s="245"/>
      <c r="P226" s="245"/>
      <c r="Q226" s="245"/>
      <c r="R226" s="245"/>
      <c r="S226" s="245"/>
      <c r="T226" s="24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7" t="s">
        <v>151</v>
      </c>
      <c r="AU226" s="247" t="s">
        <v>142</v>
      </c>
      <c r="AV226" s="13" t="s">
        <v>142</v>
      </c>
      <c r="AW226" s="13" t="s">
        <v>34</v>
      </c>
      <c r="AX226" s="13" t="s">
        <v>77</v>
      </c>
      <c r="AY226" s="247" t="s">
        <v>133</v>
      </c>
    </row>
    <row r="227" s="13" customFormat="1">
      <c r="A227" s="13"/>
      <c r="B227" s="236"/>
      <c r="C227" s="237"/>
      <c r="D227" s="238" t="s">
        <v>151</v>
      </c>
      <c r="E227" s="239" t="s">
        <v>1</v>
      </c>
      <c r="F227" s="240" t="s">
        <v>167</v>
      </c>
      <c r="G227" s="237"/>
      <c r="H227" s="241">
        <v>25.733000000000001</v>
      </c>
      <c r="I227" s="242"/>
      <c r="J227" s="237"/>
      <c r="K227" s="237"/>
      <c r="L227" s="243"/>
      <c r="M227" s="244"/>
      <c r="N227" s="245"/>
      <c r="O227" s="245"/>
      <c r="P227" s="245"/>
      <c r="Q227" s="245"/>
      <c r="R227" s="245"/>
      <c r="S227" s="245"/>
      <c r="T227" s="24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7" t="s">
        <v>151</v>
      </c>
      <c r="AU227" s="247" t="s">
        <v>142</v>
      </c>
      <c r="AV227" s="13" t="s">
        <v>142</v>
      </c>
      <c r="AW227" s="13" t="s">
        <v>34</v>
      </c>
      <c r="AX227" s="13" t="s">
        <v>77</v>
      </c>
      <c r="AY227" s="247" t="s">
        <v>133</v>
      </c>
    </row>
    <row r="228" s="14" customFormat="1">
      <c r="A228" s="14"/>
      <c r="B228" s="248"/>
      <c r="C228" s="249"/>
      <c r="D228" s="238" t="s">
        <v>151</v>
      </c>
      <c r="E228" s="250" t="s">
        <v>1</v>
      </c>
      <c r="F228" s="251" t="s">
        <v>168</v>
      </c>
      <c r="G228" s="249"/>
      <c r="H228" s="252">
        <v>33.747999999999998</v>
      </c>
      <c r="I228" s="253"/>
      <c r="J228" s="249"/>
      <c r="K228" s="249"/>
      <c r="L228" s="254"/>
      <c r="M228" s="255"/>
      <c r="N228" s="256"/>
      <c r="O228" s="256"/>
      <c r="P228" s="256"/>
      <c r="Q228" s="256"/>
      <c r="R228" s="256"/>
      <c r="S228" s="256"/>
      <c r="T228" s="257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8" t="s">
        <v>151</v>
      </c>
      <c r="AU228" s="258" t="s">
        <v>142</v>
      </c>
      <c r="AV228" s="14" t="s">
        <v>141</v>
      </c>
      <c r="AW228" s="14" t="s">
        <v>34</v>
      </c>
      <c r="AX228" s="14" t="s">
        <v>85</v>
      </c>
      <c r="AY228" s="258" t="s">
        <v>133</v>
      </c>
    </row>
    <row r="229" s="2" customFormat="1" ht="24.15" customHeight="1">
      <c r="A229" s="38"/>
      <c r="B229" s="39"/>
      <c r="C229" s="218" t="s">
        <v>262</v>
      </c>
      <c r="D229" s="218" t="s">
        <v>136</v>
      </c>
      <c r="E229" s="219" t="s">
        <v>263</v>
      </c>
      <c r="F229" s="220" t="s">
        <v>264</v>
      </c>
      <c r="G229" s="221" t="s">
        <v>139</v>
      </c>
      <c r="H229" s="222">
        <v>3</v>
      </c>
      <c r="I229" s="223"/>
      <c r="J229" s="224">
        <f>ROUND(I229*H229,2)</f>
        <v>0</v>
      </c>
      <c r="K229" s="220" t="s">
        <v>140</v>
      </c>
      <c r="L229" s="44"/>
      <c r="M229" s="225" t="s">
        <v>1</v>
      </c>
      <c r="N229" s="226" t="s">
        <v>43</v>
      </c>
      <c r="O229" s="91"/>
      <c r="P229" s="227">
        <f>O229*H229</f>
        <v>0</v>
      </c>
      <c r="Q229" s="227">
        <v>0.0044900000000000001</v>
      </c>
      <c r="R229" s="227">
        <f>Q229*H229</f>
        <v>0.013469999999999999</v>
      </c>
      <c r="S229" s="227">
        <v>0</v>
      </c>
      <c r="T229" s="228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9" t="s">
        <v>141</v>
      </c>
      <c r="AT229" s="229" t="s">
        <v>136</v>
      </c>
      <c r="AU229" s="229" t="s">
        <v>142</v>
      </c>
      <c r="AY229" s="17" t="s">
        <v>133</v>
      </c>
      <c r="BE229" s="230">
        <f>IF(N229="základní",J229,0)</f>
        <v>0</v>
      </c>
      <c r="BF229" s="230">
        <f>IF(N229="snížená",J229,0)</f>
        <v>0</v>
      </c>
      <c r="BG229" s="230">
        <f>IF(N229="zákl. přenesená",J229,0)</f>
        <v>0</v>
      </c>
      <c r="BH229" s="230">
        <f>IF(N229="sníž. přenesená",J229,0)</f>
        <v>0</v>
      </c>
      <c r="BI229" s="230">
        <f>IF(N229="nulová",J229,0)</f>
        <v>0</v>
      </c>
      <c r="BJ229" s="17" t="s">
        <v>142</v>
      </c>
      <c r="BK229" s="230">
        <f>ROUND(I229*H229,2)</f>
        <v>0</v>
      </c>
      <c r="BL229" s="17" t="s">
        <v>141</v>
      </c>
      <c r="BM229" s="229" t="s">
        <v>265</v>
      </c>
    </row>
    <row r="230" s="2" customFormat="1">
      <c r="A230" s="38"/>
      <c r="B230" s="39"/>
      <c r="C230" s="40"/>
      <c r="D230" s="231" t="s">
        <v>144</v>
      </c>
      <c r="E230" s="40"/>
      <c r="F230" s="232" t="s">
        <v>266</v>
      </c>
      <c r="G230" s="40"/>
      <c r="H230" s="40"/>
      <c r="I230" s="233"/>
      <c r="J230" s="40"/>
      <c r="K230" s="40"/>
      <c r="L230" s="44"/>
      <c r="M230" s="234"/>
      <c r="N230" s="235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144</v>
      </c>
      <c r="AU230" s="17" t="s">
        <v>142</v>
      </c>
    </row>
    <row r="231" s="2" customFormat="1" ht="24.15" customHeight="1">
      <c r="A231" s="38"/>
      <c r="B231" s="39"/>
      <c r="C231" s="259" t="s">
        <v>7</v>
      </c>
      <c r="D231" s="259" t="s">
        <v>244</v>
      </c>
      <c r="E231" s="260" t="s">
        <v>267</v>
      </c>
      <c r="F231" s="261" t="s">
        <v>268</v>
      </c>
      <c r="G231" s="262" t="s">
        <v>139</v>
      </c>
      <c r="H231" s="263">
        <v>1</v>
      </c>
      <c r="I231" s="264"/>
      <c r="J231" s="265">
        <f>ROUND(I231*H231,2)</f>
        <v>0</v>
      </c>
      <c r="K231" s="261" t="s">
        <v>1</v>
      </c>
      <c r="L231" s="266"/>
      <c r="M231" s="267" t="s">
        <v>1</v>
      </c>
      <c r="N231" s="268" t="s">
        <v>43</v>
      </c>
      <c r="O231" s="91"/>
      <c r="P231" s="227">
        <f>O231*H231</f>
        <v>0</v>
      </c>
      <c r="Q231" s="227">
        <v>0</v>
      </c>
      <c r="R231" s="227">
        <f>Q231*H231</f>
        <v>0</v>
      </c>
      <c r="S231" s="227">
        <v>0</v>
      </c>
      <c r="T231" s="228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9" t="s">
        <v>183</v>
      </c>
      <c r="AT231" s="229" t="s">
        <v>244</v>
      </c>
      <c r="AU231" s="229" t="s">
        <v>142</v>
      </c>
      <c r="AY231" s="17" t="s">
        <v>133</v>
      </c>
      <c r="BE231" s="230">
        <f>IF(N231="základní",J231,0)</f>
        <v>0</v>
      </c>
      <c r="BF231" s="230">
        <f>IF(N231="snížená",J231,0)</f>
        <v>0</v>
      </c>
      <c r="BG231" s="230">
        <f>IF(N231="zákl. přenesená",J231,0)</f>
        <v>0</v>
      </c>
      <c r="BH231" s="230">
        <f>IF(N231="sníž. přenesená",J231,0)</f>
        <v>0</v>
      </c>
      <c r="BI231" s="230">
        <f>IF(N231="nulová",J231,0)</f>
        <v>0</v>
      </c>
      <c r="BJ231" s="17" t="s">
        <v>142</v>
      </c>
      <c r="BK231" s="230">
        <f>ROUND(I231*H231,2)</f>
        <v>0</v>
      </c>
      <c r="BL231" s="17" t="s">
        <v>141</v>
      </c>
      <c r="BM231" s="229" t="s">
        <v>269</v>
      </c>
    </row>
    <row r="232" s="2" customFormat="1" ht="24.15" customHeight="1">
      <c r="A232" s="38"/>
      <c r="B232" s="39"/>
      <c r="C232" s="218" t="s">
        <v>270</v>
      </c>
      <c r="D232" s="218" t="s">
        <v>136</v>
      </c>
      <c r="E232" s="219" t="s">
        <v>271</v>
      </c>
      <c r="F232" s="220" t="s">
        <v>272</v>
      </c>
      <c r="G232" s="221" t="s">
        <v>148</v>
      </c>
      <c r="H232" s="222">
        <v>3.0800000000000001</v>
      </c>
      <c r="I232" s="223"/>
      <c r="J232" s="224">
        <f>ROUND(I232*H232,2)</f>
        <v>0</v>
      </c>
      <c r="K232" s="220" t="s">
        <v>140</v>
      </c>
      <c r="L232" s="44"/>
      <c r="M232" s="225" t="s">
        <v>1</v>
      </c>
      <c r="N232" s="226" t="s">
        <v>43</v>
      </c>
      <c r="O232" s="91"/>
      <c r="P232" s="227">
        <f>O232*H232</f>
        <v>0</v>
      </c>
      <c r="Q232" s="227">
        <v>0</v>
      </c>
      <c r="R232" s="227">
        <f>Q232*H232</f>
        <v>0</v>
      </c>
      <c r="S232" s="227">
        <v>0.18099999999999999</v>
      </c>
      <c r="T232" s="228">
        <f>S232*H232</f>
        <v>0.55747999999999998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141</v>
      </c>
      <c r="AT232" s="229" t="s">
        <v>136</v>
      </c>
      <c r="AU232" s="229" t="s">
        <v>142</v>
      </c>
      <c r="AY232" s="17" t="s">
        <v>133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142</v>
      </c>
      <c r="BK232" s="230">
        <f>ROUND(I232*H232,2)</f>
        <v>0</v>
      </c>
      <c r="BL232" s="17" t="s">
        <v>141</v>
      </c>
      <c r="BM232" s="229" t="s">
        <v>273</v>
      </c>
    </row>
    <row r="233" s="2" customFormat="1">
      <c r="A233" s="38"/>
      <c r="B233" s="39"/>
      <c r="C233" s="40"/>
      <c r="D233" s="231" t="s">
        <v>144</v>
      </c>
      <c r="E233" s="40"/>
      <c r="F233" s="232" t="s">
        <v>274</v>
      </c>
      <c r="G233" s="40"/>
      <c r="H233" s="40"/>
      <c r="I233" s="233"/>
      <c r="J233" s="40"/>
      <c r="K233" s="40"/>
      <c r="L233" s="44"/>
      <c r="M233" s="234"/>
      <c r="N233" s="235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144</v>
      </c>
      <c r="AU233" s="17" t="s">
        <v>142</v>
      </c>
    </row>
    <row r="234" s="13" customFormat="1">
      <c r="A234" s="13"/>
      <c r="B234" s="236"/>
      <c r="C234" s="237"/>
      <c r="D234" s="238" t="s">
        <v>151</v>
      </c>
      <c r="E234" s="239" t="s">
        <v>1</v>
      </c>
      <c r="F234" s="240" t="s">
        <v>275</v>
      </c>
      <c r="G234" s="237"/>
      <c r="H234" s="241">
        <v>1.1299999999999999</v>
      </c>
      <c r="I234" s="242"/>
      <c r="J234" s="237"/>
      <c r="K234" s="237"/>
      <c r="L234" s="243"/>
      <c r="M234" s="244"/>
      <c r="N234" s="245"/>
      <c r="O234" s="245"/>
      <c r="P234" s="245"/>
      <c r="Q234" s="245"/>
      <c r="R234" s="245"/>
      <c r="S234" s="245"/>
      <c r="T234" s="24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7" t="s">
        <v>151</v>
      </c>
      <c r="AU234" s="247" t="s">
        <v>142</v>
      </c>
      <c r="AV234" s="13" t="s">
        <v>142</v>
      </c>
      <c r="AW234" s="13" t="s">
        <v>34</v>
      </c>
      <c r="AX234" s="13" t="s">
        <v>77</v>
      </c>
      <c r="AY234" s="247" t="s">
        <v>133</v>
      </c>
    </row>
    <row r="235" s="13" customFormat="1">
      <c r="A235" s="13"/>
      <c r="B235" s="236"/>
      <c r="C235" s="237"/>
      <c r="D235" s="238" t="s">
        <v>151</v>
      </c>
      <c r="E235" s="239" t="s">
        <v>1</v>
      </c>
      <c r="F235" s="240" t="s">
        <v>276</v>
      </c>
      <c r="G235" s="237"/>
      <c r="H235" s="241">
        <v>1.95</v>
      </c>
      <c r="I235" s="242"/>
      <c r="J235" s="237"/>
      <c r="K235" s="237"/>
      <c r="L235" s="243"/>
      <c r="M235" s="244"/>
      <c r="N235" s="245"/>
      <c r="O235" s="245"/>
      <c r="P235" s="245"/>
      <c r="Q235" s="245"/>
      <c r="R235" s="245"/>
      <c r="S235" s="245"/>
      <c r="T235" s="24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7" t="s">
        <v>151</v>
      </c>
      <c r="AU235" s="247" t="s">
        <v>142</v>
      </c>
      <c r="AV235" s="13" t="s">
        <v>142</v>
      </c>
      <c r="AW235" s="13" t="s">
        <v>34</v>
      </c>
      <c r="AX235" s="13" t="s">
        <v>77</v>
      </c>
      <c r="AY235" s="247" t="s">
        <v>133</v>
      </c>
    </row>
    <row r="236" s="14" customFormat="1">
      <c r="A236" s="14"/>
      <c r="B236" s="248"/>
      <c r="C236" s="249"/>
      <c r="D236" s="238" t="s">
        <v>151</v>
      </c>
      <c r="E236" s="250" t="s">
        <v>1</v>
      </c>
      <c r="F236" s="251" t="s">
        <v>168</v>
      </c>
      <c r="G236" s="249"/>
      <c r="H236" s="252">
        <v>3.0800000000000001</v>
      </c>
      <c r="I236" s="253"/>
      <c r="J236" s="249"/>
      <c r="K236" s="249"/>
      <c r="L236" s="254"/>
      <c r="M236" s="255"/>
      <c r="N236" s="256"/>
      <c r="O236" s="256"/>
      <c r="P236" s="256"/>
      <c r="Q236" s="256"/>
      <c r="R236" s="256"/>
      <c r="S236" s="256"/>
      <c r="T236" s="25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8" t="s">
        <v>151</v>
      </c>
      <c r="AU236" s="258" t="s">
        <v>142</v>
      </c>
      <c r="AV236" s="14" t="s">
        <v>141</v>
      </c>
      <c r="AW236" s="14" t="s">
        <v>34</v>
      </c>
      <c r="AX236" s="14" t="s">
        <v>85</v>
      </c>
      <c r="AY236" s="258" t="s">
        <v>133</v>
      </c>
    </row>
    <row r="237" s="2" customFormat="1" ht="24.15" customHeight="1">
      <c r="A237" s="38"/>
      <c r="B237" s="39"/>
      <c r="C237" s="218" t="s">
        <v>277</v>
      </c>
      <c r="D237" s="218" t="s">
        <v>136</v>
      </c>
      <c r="E237" s="219" t="s">
        <v>278</v>
      </c>
      <c r="F237" s="220" t="s">
        <v>279</v>
      </c>
      <c r="G237" s="221" t="s">
        <v>148</v>
      </c>
      <c r="H237" s="222">
        <v>1.04</v>
      </c>
      <c r="I237" s="223"/>
      <c r="J237" s="224">
        <f>ROUND(I237*H237,2)</f>
        <v>0</v>
      </c>
      <c r="K237" s="220" t="s">
        <v>140</v>
      </c>
      <c r="L237" s="44"/>
      <c r="M237" s="225" t="s">
        <v>1</v>
      </c>
      <c r="N237" s="226" t="s">
        <v>43</v>
      </c>
      <c r="O237" s="91"/>
      <c r="P237" s="227">
        <f>O237*H237</f>
        <v>0</v>
      </c>
      <c r="Q237" s="227">
        <v>0</v>
      </c>
      <c r="R237" s="227">
        <f>Q237*H237</f>
        <v>0</v>
      </c>
      <c r="S237" s="227">
        <v>0.055</v>
      </c>
      <c r="T237" s="228">
        <f>S237*H237</f>
        <v>0.057200000000000001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9" t="s">
        <v>141</v>
      </c>
      <c r="AT237" s="229" t="s">
        <v>136</v>
      </c>
      <c r="AU237" s="229" t="s">
        <v>142</v>
      </c>
      <c r="AY237" s="17" t="s">
        <v>133</v>
      </c>
      <c r="BE237" s="230">
        <f>IF(N237="základní",J237,0)</f>
        <v>0</v>
      </c>
      <c r="BF237" s="230">
        <f>IF(N237="snížená",J237,0)</f>
        <v>0</v>
      </c>
      <c r="BG237" s="230">
        <f>IF(N237="zákl. přenesená",J237,0)</f>
        <v>0</v>
      </c>
      <c r="BH237" s="230">
        <f>IF(N237="sníž. přenesená",J237,0)</f>
        <v>0</v>
      </c>
      <c r="BI237" s="230">
        <f>IF(N237="nulová",J237,0)</f>
        <v>0</v>
      </c>
      <c r="BJ237" s="17" t="s">
        <v>142</v>
      </c>
      <c r="BK237" s="230">
        <f>ROUND(I237*H237,2)</f>
        <v>0</v>
      </c>
      <c r="BL237" s="17" t="s">
        <v>141</v>
      </c>
      <c r="BM237" s="229" t="s">
        <v>280</v>
      </c>
    </row>
    <row r="238" s="2" customFormat="1">
      <c r="A238" s="38"/>
      <c r="B238" s="39"/>
      <c r="C238" s="40"/>
      <c r="D238" s="231" t="s">
        <v>144</v>
      </c>
      <c r="E238" s="40"/>
      <c r="F238" s="232" t="s">
        <v>281</v>
      </c>
      <c r="G238" s="40"/>
      <c r="H238" s="40"/>
      <c r="I238" s="233"/>
      <c r="J238" s="40"/>
      <c r="K238" s="40"/>
      <c r="L238" s="44"/>
      <c r="M238" s="234"/>
      <c r="N238" s="235"/>
      <c r="O238" s="91"/>
      <c r="P238" s="91"/>
      <c r="Q238" s="91"/>
      <c r="R238" s="91"/>
      <c r="S238" s="91"/>
      <c r="T238" s="92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144</v>
      </c>
      <c r="AU238" s="17" t="s">
        <v>142</v>
      </c>
    </row>
    <row r="239" s="13" customFormat="1">
      <c r="A239" s="13"/>
      <c r="B239" s="236"/>
      <c r="C239" s="237"/>
      <c r="D239" s="238" t="s">
        <v>151</v>
      </c>
      <c r="E239" s="239" t="s">
        <v>1</v>
      </c>
      <c r="F239" s="240" t="s">
        <v>282</v>
      </c>
      <c r="G239" s="237"/>
      <c r="H239" s="241">
        <v>0.52000000000000002</v>
      </c>
      <c r="I239" s="242"/>
      <c r="J239" s="237"/>
      <c r="K239" s="237"/>
      <c r="L239" s="243"/>
      <c r="M239" s="244"/>
      <c r="N239" s="245"/>
      <c r="O239" s="245"/>
      <c r="P239" s="245"/>
      <c r="Q239" s="245"/>
      <c r="R239" s="245"/>
      <c r="S239" s="245"/>
      <c r="T239" s="24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7" t="s">
        <v>151</v>
      </c>
      <c r="AU239" s="247" t="s">
        <v>142</v>
      </c>
      <c r="AV239" s="13" t="s">
        <v>142</v>
      </c>
      <c r="AW239" s="13" t="s">
        <v>34</v>
      </c>
      <c r="AX239" s="13" t="s">
        <v>77</v>
      </c>
      <c r="AY239" s="247" t="s">
        <v>133</v>
      </c>
    </row>
    <row r="240" s="13" customFormat="1">
      <c r="A240" s="13"/>
      <c r="B240" s="236"/>
      <c r="C240" s="237"/>
      <c r="D240" s="238" t="s">
        <v>151</v>
      </c>
      <c r="E240" s="239" t="s">
        <v>1</v>
      </c>
      <c r="F240" s="240" t="s">
        <v>283</v>
      </c>
      <c r="G240" s="237"/>
      <c r="H240" s="241">
        <v>0.52000000000000002</v>
      </c>
      <c r="I240" s="242"/>
      <c r="J240" s="237"/>
      <c r="K240" s="237"/>
      <c r="L240" s="243"/>
      <c r="M240" s="244"/>
      <c r="N240" s="245"/>
      <c r="O240" s="245"/>
      <c r="P240" s="245"/>
      <c r="Q240" s="245"/>
      <c r="R240" s="245"/>
      <c r="S240" s="245"/>
      <c r="T240" s="24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7" t="s">
        <v>151</v>
      </c>
      <c r="AU240" s="247" t="s">
        <v>142</v>
      </c>
      <c r="AV240" s="13" t="s">
        <v>142</v>
      </c>
      <c r="AW240" s="13" t="s">
        <v>34</v>
      </c>
      <c r="AX240" s="13" t="s">
        <v>77</v>
      </c>
      <c r="AY240" s="247" t="s">
        <v>133</v>
      </c>
    </row>
    <row r="241" s="14" customFormat="1">
      <c r="A241" s="14"/>
      <c r="B241" s="248"/>
      <c r="C241" s="249"/>
      <c r="D241" s="238" t="s">
        <v>151</v>
      </c>
      <c r="E241" s="250" t="s">
        <v>1</v>
      </c>
      <c r="F241" s="251" t="s">
        <v>168</v>
      </c>
      <c r="G241" s="249"/>
      <c r="H241" s="252">
        <v>1.04</v>
      </c>
      <c r="I241" s="253"/>
      <c r="J241" s="249"/>
      <c r="K241" s="249"/>
      <c r="L241" s="254"/>
      <c r="M241" s="255"/>
      <c r="N241" s="256"/>
      <c r="O241" s="256"/>
      <c r="P241" s="256"/>
      <c r="Q241" s="256"/>
      <c r="R241" s="256"/>
      <c r="S241" s="256"/>
      <c r="T241" s="25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8" t="s">
        <v>151</v>
      </c>
      <c r="AU241" s="258" t="s">
        <v>142</v>
      </c>
      <c r="AV241" s="14" t="s">
        <v>141</v>
      </c>
      <c r="AW241" s="14" t="s">
        <v>34</v>
      </c>
      <c r="AX241" s="14" t="s">
        <v>85</v>
      </c>
      <c r="AY241" s="258" t="s">
        <v>133</v>
      </c>
    </row>
    <row r="242" s="2" customFormat="1" ht="21.75" customHeight="1">
      <c r="A242" s="38"/>
      <c r="B242" s="39"/>
      <c r="C242" s="218" t="s">
        <v>284</v>
      </c>
      <c r="D242" s="218" t="s">
        <v>136</v>
      </c>
      <c r="E242" s="219" t="s">
        <v>285</v>
      </c>
      <c r="F242" s="220" t="s">
        <v>286</v>
      </c>
      <c r="G242" s="221" t="s">
        <v>148</v>
      </c>
      <c r="H242" s="222">
        <v>1.248</v>
      </c>
      <c r="I242" s="223"/>
      <c r="J242" s="224">
        <f>ROUND(I242*H242,2)</f>
        <v>0</v>
      </c>
      <c r="K242" s="220" t="s">
        <v>140</v>
      </c>
      <c r="L242" s="44"/>
      <c r="M242" s="225" t="s">
        <v>1</v>
      </c>
      <c r="N242" s="226" t="s">
        <v>43</v>
      </c>
      <c r="O242" s="91"/>
      <c r="P242" s="227">
        <f>O242*H242</f>
        <v>0</v>
      </c>
      <c r="Q242" s="227">
        <v>0</v>
      </c>
      <c r="R242" s="227">
        <f>Q242*H242</f>
        <v>0</v>
      </c>
      <c r="S242" s="227">
        <v>0.087999999999999995</v>
      </c>
      <c r="T242" s="228">
        <f>S242*H242</f>
        <v>0.10982399999999999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9" t="s">
        <v>141</v>
      </c>
      <c r="AT242" s="229" t="s">
        <v>136</v>
      </c>
      <c r="AU242" s="229" t="s">
        <v>142</v>
      </c>
      <c r="AY242" s="17" t="s">
        <v>133</v>
      </c>
      <c r="BE242" s="230">
        <f>IF(N242="základní",J242,0)</f>
        <v>0</v>
      </c>
      <c r="BF242" s="230">
        <f>IF(N242="snížená",J242,0)</f>
        <v>0</v>
      </c>
      <c r="BG242" s="230">
        <f>IF(N242="zákl. přenesená",J242,0)</f>
        <v>0</v>
      </c>
      <c r="BH242" s="230">
        <f>IF(N242="sníž. přenesená",J242,0)</f>
        <v>0</v>
      </c>
      <c r="BI242" s="230">
        <f>IF(N242="nulová",J242,0)</f>
        <v>0</v>
      </c>
      <c r="BJ242" s="17" t="s">
        <v>142</v>
      </c>
      <c r="BK242" s="230">
        <f>ROUND(I242*H242,2)</f>
        <v>0</v>
      </c>
      <c r="BL242" s="17" t="s">
        <v>141</v>
      </c>
      <c r="BM242" s="229" t="s">
        <v>287</v>
      </c>
    </row>
    <row r="243" s="2" customFormat="1">
      <c r="A243" s="38"/>
      <c r="B243" s="39"/>
      <c r="C243" s="40"/>
      <c r="D243" s="231" t="s">
        <v>144</v>
      </c>
      <c r="E243" s="40"/>
      <c r="F243" s="232" t="s">
        <v>288</v>
      </c>
      <c r="G243" s="40"/>
      <c r="H243" s="40"/>
      <c r="I243" s="233"/>
      <c r="J243" s="40"/>
      <c r="K243" s="40"/>
      <c r="L243" s="44"/>
      <c r="M243" s="234"/>
      <c r="N243" s="235"/>
      <c r="O243" s="91"/>
      <c r="P243" s="91"/>
      <c r="Q243" s="91"/>
      <c r="R243" s="91"/>
      <c r="S243" s="91"/>
      <c r="T243" s="9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144</v>
      </c>
      <c r="AU243" s="17" t="s">
        <v>142</v>
      </c>
    </row>
    <row r="244" s="13" customFormat="1">
      <c r="A244" s="13"/>
      <c r="B244" s="236"/>
      <c r="C244" s="237"/>
      <c r="D244" s="238" t="s">
        <v>151</v>
      </c>
      <c r="E244" s="239" t="s">
        <v>1</v>
      </c>
      <c r="F244" s="240" t="s">
        <v>289</v>
      </c>
      <c r="G244" s="237"/>
      <c r="H244" s="241">
        <v>1.248</v>
      </c>
      <c r="I244" s="242"/>
      <c r="J244" s="237"/>
      <c r="K244" s="237"/>
      <c r="L244" s="243"/>
      <c r="M244" s="244"/>
      <c r="N244" s="245"/>
      <c r="O244" s="245"/>
      <c r="P244" s="245"/>
      <c r="Q244" s="245"/>
      <c r="R244" s="245"/>
      <c r="S244" s="245"/>
      <c r="T244" s="24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7" t="s">
        <v>151</v>
      </c>
      <c r="AU244" s="247" t="s">
        <v>142</v>
      </c>
      <c r="AV244" s="13" t="s">
        <v>142</v>
      </c>
      <c r="AW244" s="13" t="s">
        <v>34</v>
      </c>
      <c r="AX244" s="13" t="s">
        <v>85</v>
      </c>
      <c r="AY244" s="247" t="s">
        <v>133</v>
      </c>
    </row>
    <row r="245" s="2" customFormat="1" ht="21.75" customHeight="1">
      <c r="A245" s="38"/>
      <c r="B245" s="39"/>
      <c r="C245" s="218" t="s">
        <v>290</v>
      </c>
      <c r="D245" s="218" t="s">
        <v>136</v>
      </c>
      <c r="E245" s="219" t="s">
        <v>291</v>
      </c>
      <c r="F245" s="220" t="s">
        <v>292</v>
      </c>
      <c r="G245" s="221" t="s">
        <v>148</v>
      </c>
      <c r="H245" s="222">
        <v>1.6000000000000001</v>
      </c>
      <c r="I245" s="223"/>
      <c r="J245" s="224">
        <f>ROUND(I245*H245,2)</f>
        <v>0</v>
      </c>
      <c r="K245" s="220" t="s">
        <v>140</v>
      </c>
      <c r="L245" s="44"/>
      <c r="M245" s="225" t="s">
        <v>1</v>
      </c>
      <c r="N245" s="226" t="s">
        <v>43</v>
      </c>
      <c r="O245" s="91"/>
      <c r="P245" s="227">
        <f>O245*H245</f>
        <v>0</v>
      </c>
      <c r="Q245" s="227">
        <v>0</v>
      </c>
      <c r="R245" s="227">
        <f>Q245*H245</f>
        <v>0</v>
      </c>
      <c r="S245" s="227">
        <v>0.075999999999999998</v>
      </c>
      <c r="T245" s="228">
        <f>S245*H245</f>
        <v>0.1216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9" t="s">
        <v>141</v>
      </c>
      <c r="AT245" s="229" t="s">
        <v>136</v>
      </c>
      <c r="AU245" s="229" t="s">
        <v>142</v>
      </c>
      <c r="AY245" s="17" t="s">
        <v>133</v>
      </c>
      <c r="BE245" s="230">
        <f>IF(N245="základní",J245,0)</f>
        <v>0</v>
      </c>
      <c r="BF245" s="230">
        <f>IF(N245="snížená",J245,0)</f>
        <v>0</v>
      </c>
      <c r="BG245" s="230">
        <f>IF(N245="zákl. přenesená",J245,0)</f>
        <v>0</v>
      </c>
      <c r="BH245" s="230">
        <f>IF(N245="sníž. přenesená",J245,0)</f>
        <v>0</v>
      </c>
      <c r="BI245" s="230">
        <f>IF(N245="nulová",J245,0)</f>
        <v>0</v>
      </c>
      <c r="BJ245" s="17" t="s">
        <v>142</v>
      </c>
      <c r="BK245" s="230">
        <f>ROUND(I245*H245,2)</f>
        <v>0</v>
      </c>
      <c r="BL245" s="17" t="s">
        <v>141</v>
      </c>
      <c r="BM245" s="229" t="s">
        <v>293</v>
      </c>
    </row>
    <row r="246" s="2" customFormat="1">
      <c r="A246" s="38"/>
      <c r="B246" s="39"/>
      <c r="C246" s="40"/>
      <c r="D246" s="231" t="s">
        <v>144</v>
      </c>
      <c r="E246" s="40"/>
      <c r="F246" s="232" t="s">
        <v>294</v>
      </c>
      <c r="G246" s="40"/>
      <c r="H246" s="40"/>
      <c r="I246" s="233"/>
      <c r="J246" s="40"/>
      <c r="K246" s="40"/>
      <c r="L246" s="44"/>
      <c r="M246" s="234"/>
      <c r="N246" s="235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144</v>
      </c>
      <c r="AU246" s="17" t="s">
        <v>142</v>
      </c>
    </row>
    <row r="247" s="13" customFormat="1">
      <c r="A247" s="13"/>
      <c r="B247" s="236"/>
      <c r="C247" s="237"/>
      <c r="D247" s="238" t="s">
        <v>151</v>
      </c>
      <c r="E247" s="239" t="s">
        <v>1</v>
      </c>
      <c r="F247" s="240" t="s">
        <v>295</v>
      </c>
      <c r="G247" s="237"/>
      <c r="H247" s="241">
        <v>1.6000000000000001</v>
      </c>
      <c r="I247" s="242"/>
      <c r="J247" s="237"/>
      <c r="K247" s="237"/>
      <c r="L247" s="243"/>
      <c r="M247" s="244"/>
      <c r="N247" s="245"/>
      <c r="O247" s="245"/>
      <c r="P247" s="245"/>
      <c r="Q247" s="245"/>
      <c r="R247" s="245"/>
      <c r="S247" s="245"/>
      <c r="T247" s="24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7" t="s">
        <v>151</v>
      </c>
      <c r="AU247" s="247" t="s">
        <v>142</v>
      </c>
      <c r="AV247" s="13" t="s">
        <v>142</v>
      </c>
      <c r="AW247" s="13" t="s">
        <v>34</v>
      </c>
      <c r="AX247" s="13" t="s">
        <v>85</v>
      </c>
      <c r="AY247" s="247" t="s">
        <v>133</v>
      </c>
    </row>
    <row r="248" s="2" customFormat="1" ht="24.15" customHeight="1">
      <c r="A248" s="38"/>
      <c r="B248" s="39"/>
      <c r="C248" s="218" t="s">
        <v>296</v>
      </c>
      <c r="D248" s="218" t="s">
        <v>136</v>
      </c>
      <c r="E248" s="219" t="s">
        <v>297</v>
      </c>
      <c r="F248" s="220" t="s">
        <v>298</v>
      </c>
      <c r="G248" s="221" t="s">
        <v>155</v>
      </c>
      <c r="H248" s="222">
        <v>7.5</v>
      </c>
      <c r="I248" s="223"/>
      <c r="J248" s="224">
        <f>ROUND(I248*H248,2)</f>
        <v>0</v>
      </c>
      <c r="K248" s="220" t="s">
        <v>140</v>
      </c>
      <c r="L248" s="44"/>
      <c r="M248" s="225" t="s">
        <v>1</v>
      </c>
      <c r="N248" s="226" t="s">
        <v>43</v>
      </c>
      <c r="O248" s="91"/>
      <c r="P248" s="227">
        <f>O248*H248</f>
        <v>0</v>
      </c>
      <c r="Q248" s="227">
        <v>0</v>
      </c>
      <c r="R248" s="227">
        <f>Q248*H248</f>
        <v>0</v>
      </c>
      <c r="S248" s="227">
        <v>0.019</v>
      </c>
      <c r="T248" s="228">
        <f>S248*H248</f>
        <v>0.14249999999999999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9" t="s">
        <v>141</v>
      </c>
      <c r="AT248" s="229" t="s">
        <v>136</v>
      </c>
      <c r="AU248" s="229" t="s">
        <v>142</v>
      </c>
      <c r="AY248" s="17" t="s">
        <v>133</v>
      </c>
      <c r="BE248" s="230">
        <f>IF(N248="základní",J248,0)</f>
        <v>0</v>
      </c>
      <c r="BF248" s="230">
        <f>IF(N248="snížená",J248,0)</f>
        <v>0</v>
      </c>
      <c r="BG248" s="230">
        <f>IF(N248="zákl. přenesená",J248,0)</f>
        <v>0</v>
      </c>
      <c r="BH248" s="230">
        <f>IF(N248="sníž. přenesená",J248,0)</f>
        <v>0</v>
      </c>
      <c r="BI248" s="230">
        <f>IF(N248="nulová",J248,0)</f>
        <v>0</v>
      </c>
      <c r="BJ248" s="17" t="s">
        <v>142</v>
      </c>
      <c r="BK248" s="230">
        <f>ROUND(I248*H248,2)</f>
        <v>0</v>
      </c>
      <c r="BL248" s="17" t="s">
        <v>141</v>
      </c>
      <c r="BM248" s="229" t="s">
        <v>299</v>
      </c>
    </row>
    <row r="249" s="2" customFormat="1">
      <c r="A249" s="38"/>
      <c r="B249" s="39"/>
      <c r="C249" s="40"/>
      <c r="D249" s="231" t="s">
        <v>144</v>
      </c>
      <c r="E249" s="40"/>
      <c r="F249" s="232" t="s">
        <v>300</v>
      </c>
      <c r="G249" s="40"/>
      <c r="H249" s="40"/>
      <c r="I249" s="233"/>
      <c r="J249" s="40"/>
      <c r="K249" s="40"/>
      <c r="L249" s="44"/>
      <c r="M249" s="234"/>
      <c r="N249" s="235"/>
      <c r="O249" s="91"/>
      <c r="P249" s="91"/>
      <c r="Q249" s="91"/>
      <c r="R249" s="91"/>
      <c r="S249" s="91"/>
      <c r="T249" s="92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144</v>
      </c>
      <c r="AU249" s="17" t="s">
        <v>142</v>
      </c>
    </row>
    <row r="250" s="13" customFormat="1">
      <c r="A250" s="13"/>
      <c r="B250" s="236"/>
      <c r="C250" s="237"/>
      <c r="D250" s="238" t="s">
        <v>151</v>
      </c>
      <c r="E250" s="239" t="s">
        <v>1</v>
      </c>
      <c r="F250" s="240" t="s">
        <v>301</v>
      </c>
      <c r="G250" s="237"/>
      <c r="H250" s="241">
        <v>3.5</v>
      </c>
      <c r="I250" s="242"/>
      <c r="J250" s="237"/>
      <c r="K250" s="237"/>
      <c r="L250" s="243"/>
      <c r="M250" s="244"/>
      <c r="N250" s="245"/>
      <c r="O250" s="245"/>
      <c r="P250" s="245"/>
      <c r="Q250" s="245"/>
      <c r="R250" s="245"/>
      <c r="S250" s="245"/>
      <c r="T250" s="246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7" t="s">
        <v>151</v>
      </c>
      <c r="AU250" s="247" t="s">
        <v>142</v>
      </c>
      <c r="AV250" s="13" t="s">
        <v>142</v>
      </c>
      <c r="AW250" s="13" t="s">
        <v>34</v>
      </c>
      <c r="AX250" s="13" t="s">
        <v>77</v>
      </c>
      <c r="AY250" s="247" t="s">
        <v>133</v>
      </c>
    </row>
    <row r="251" s="13" customFormat="1">
      <c r="A251" s="13"/>
      <c r="B251" s="236"/>
      <c r="C251" s="237"/>
      <c r="D251" s="238" t="s">
        <v>151</v>
      </c>
      <c r="E251" s="239" t="s">
        <v>1</v>
      </c>
      <c r="F251" s="240" t="s">
        <v>302</v>
      </c>
      <c r="G251" s="237"/>
      <c r="H251" s="241">
        <v>4</v>
      </c>
      <c r="I251" s="242"/>
      <c r="J251" s="237"/>
      <c r="K251" s="237"/>
      <c r="L251" s="243"/>
      <c r="M251" s="244"/>
      <c r="N251" s="245"/>
      <c r="O251" s="245"/>
      <c r="P251" s="245"/>
      <c r="Q251" s="245"/>
      <c r="R251" s="245"/>
      <c r="S251" s="245"/>
      <c r="T251" s="246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7" t="s">
        <v>151</v>
      </c>
      <c r="AU251" s="247" t="s">
        <v>142</v>
      </c>
      <c r="AV251" s="13" t="s">
        <v>142</v>
      </c>
      <c r="AW251" s="13" t="s">
        <v>34</v>
      </c>
      <c r="AX251" s="13" t="s">
        <v>77</v>
      </c>
      <c r="AY251" s="247" t="s">
        <v>133</v>
      </c>
    </row>
    <row r="252" s="14" customFormat="1">
      <c r="A252" s="14"/>
      <c r="B252" s="248"/>
      <c r="C252" s="249"/>
      <c r="D252" s="238" t="s">
        <v>151</v>
      </c>
      <c r="E252" s="250" t="s">
        <v>1</v>
      </c>
      <c r="F252" s="251" t="s">
        <v>168</v>
      </c>
      <c r="G252" s="249"/>
      <c r="H252" s="252">
        <v>7.5</v>
      </c>
      <c r="I252" s="253"/>
      <c r="J252" s="249"/>
      <c r="K252" s="249"/>
      <c r="L252" s="254"/>
      <c r="M252" s="255"/>
      <c r="N252" s="256"/>
      <c r="O252" s="256"/>
      <c r="P252" s="256"/>
      <c r="Q252" s="256"/>
      <c r="R252" s="256"/>
      <c r="S252" s="256"/>
      <c r="T252" s="257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8" t="s">
        <v>151</v>
      </c>
      <c r="AU252" s="258" t="s">
        <v>142</v>
      </c>
      <c r="AV252" s="14" t="s">
        <v>141</v>
      </c>
      <c r="AW252" s="14" t="s">
        <v>34</v>
      </c>
      <c r="AX252" s="14" t="s">
        <v>85</v>
      </c>
      <c r="AY252" s="258" t="s">
        <v>133</v>
      </c>
    </row>
    <row r="253" s="2" customFormat="1" ht="37.8" customHeight="1">
      <c r="A253" s="38"/>
      <c r="B253" s="39"/>
      <c r="C253" s="218" t="s">
        <v>303</v>
      </c>
      <c r="D253" s="218" t="s">
        <v>136</v>
      </c>
      <c r="E253" s="219" t="s">
        <v>304</v>
      </c>
      <c r="F253" s="220" t="s">
        <v>305</v>
      </c>
      <c r="G253" s="221" t="s">
        <v>148</v>
      </c>
      <c r="H253" s="222">
        <v>33.747999999999998</v>
      </c>
      <c r="I253" s="223"/>
      <c r="J253" s="224">
        <f>ROUND(I253*H253,2)</f>
        <v>0</v>
      </c>
      <c r="K253" s="220" t="s">
        <v>140</v>
      </c>
      <c r="L253" s="44"/>
      <c r="M253" s="225" t="s">
        <v>1</v>
      </c>
      <c r="N253" s="226" t="s">
        <v>43</v>
      </c>
      <c r="O253" s="91"/>
      <c r="P253" s="227">
        <f>O253*H253</f>
        <v>0</v>
      </c>
      <c r="Q253" s="227">
        <v>0</v>
      </c>
      <c r="R253" s="227">
        <f>Q253*H253</f>
        <v>0</v>
      </c>
      <c r="S253" s="227">
        <v>0.050000000000000003</v>
      </c>
      <c r="T253" s="228">
        <f>S253*H253</f>
        <v>1.6874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9" t="s">
        <v>141</v>
      </c>
      <c r="AT253" s="229" t="s">
        <v>136</v>
      </c>
      <c r="AU253" s="229" t="s">
        <v>142</v>
      </c>
      <c r="AY253" s="17" t="s">
        <v>133</v>
      </c>
      <c r="BE253" s="230">
        <f>IF(N253="základní",J253,0)</f>
        <v>0</v>
      </c>
      <c r="BF253" s="230">
        <f>IF(N253="snížená",J253,0)</f>
        <v>0</v>
      </c>
      <c r="BG253" s="230">
        <f>IF(N253="zákl. přenesená",J253,0)</f>
        <v>0</v>
      </c>
      <c r="BH253" s="230">
        <f>IF(N253="sníž. přenesená",J253,0)</f>
        <v>0</v>
      </c>
      <c r="BI253" s="230">
        <f>IF(N253="nulová",J253,0)</f>
        <v>0</v>
      </c>
      <c r="BJ253" s="17" t="s">
        <v>142</v>
      </c>
      <c r="BK253" s="230">
        <f>ROUND(I253*H253,2)</f>
        <v>0</v>
      </c>
      <c r="BL253" s="17" t="s">
        <v>141</v>
      </c>
      <c r="BM253" s="229" t="s">
        <v>306</v>
      </c>
    </row>
    <row r="254" s="2" customFormat="1">
      <c r="A254" s="38"/>
      <c r="B254" s="39"/>
      <c r="C254" s="40"/>
      <c r="D254" s="231" t="s">
        <v>144</v>
      </c>
      <c r="E254" s="40"/>
      <c r="F254" s="232" t="s">
        <v>307</v>
      </c>
      <c r="G254" s="40"/>
      <c r="H254" s="40"/>
      <c r="I254" s="233"/>
      <c r="J254" s="40"/>
      <c r="K254" s="40"/>
      <c r="L254" s="44"/>
      <c r="M254" s="234"/>
      <c r="N254" s="235"/>
      <c r="O254" s="91"/>
      <c r="P254" s="91"/>
      <c r="Q254" s="91"/>
      <c r="R254" s="91"/>
      <c r="S254" s="91"/>
      <c r="T254" s="92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144</v>
      </c>
      <c r="AU254" s="17" t="s">
        <v>142</v>
      </c>
    </row>
    <row r="255" s="13" customFormat="1">
      <c r="A255" s="13"/>
      <c r="B255" s="236"/>
      <c r="C255" s="237"/>
      <c r="D255" s="238" t="s">
        <v>151</v>
      </c>
      <c r="E255" s="239" t="s">
        <v>1</v>
      </c>
      <c r="F255" s="240" t="s">
        <v>165</v>
      </c>
      <c r="G255" s="237"/>
      <c r="H255" s="241">
        <v>2.363</v>
      </c>
      <c r="I255" s="242"/>
      <c r="J255" s="237"/>
      <c r="K255" s="237"/>
      <c r="L255" s="243"/>
      <c r="M255" s="244"/>
      <c r="N255" s="245"/>
      <c r="O255" s="245"/>
      <c r="P255" s="245"/>
      <c r="Q255" s="245"/>
      <c r="R255" s="245"/>
      <c r="S255" s="245"/>
      <c r="T255" s="246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7" t="s">
        <v>151</v>
      </c>
      <c r="AU255" s="247" t="s">
        <v>142</v>
      </c>
      <c r="AV255" s="13" t="s">
        <v>142</v>
      </c>
      <c r="AW255" s="13" t="s">
        <v>34</v>
      </c>
      <c r="AX255" s="13" t="s">
        <v>77</v>
      </c>
      <c r="AY255" s="247" t="s">
        <v>133</v>
      </c>
    </row>
    <row r="256" s="13" customFormat="1">
      <c r="A256" s="13"/>
      <c r="B256" s="236"/>
      <c r="C256" s="237"/>
      <c r="D256" s="238" t="s">
        <v>151</v>
      </c>
      <c r="E256" s="239" t="s">
        <v>1</v>
      </c>
      <c r="F256" s="240" t="s">
        <v>166</v>
      </c>
      <c r="G256" s="237"/>
      <c r="H256" s="241">
        <v>5.6520000000000001</v>
      </c>
      <c r="I256" s="242"/>
      <c r="J256" s="237"/>
      <c r="K256" s="237"/>
      <c r="L256" s="243"/>
      <c r="M256" s="244"/>
      <c r="N256" s="245"/>
      <c r="O256" s="245"/>
      <c r="P256" s="245"/>
      <c r="Q256" s="245"/>
      <c r="R256" s="245"/>
      <c r="S256" s="245"/>
      <c r="T256" s="24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7" t="s">
        <v>151</v>
      </c>
      <c r="AU256" s="247" t="s">
        <v>142</v>
      </c>
      <c r="AV256" s="13" t="s">
        <v>142</v>
      </c>
      <c r="AW256" s="13" t="s">
        <v>34</v>
      </c>
      <c r="AX256" s="13" t="s">
        <v>77</v>
      </c>
      <c r="AY256" s="247" t="s">
        <v>133</v>
      </c>
    </row>
    <row r="257" s="13" customFormat="1">
      <c r="A257" s="13"/>
      <c r="B257" s="236"/>
      <c r="C257" s="237"/>
      <c r="D257" s="238" t="s">
        <v>151</v>
      </c>
      <c r="E257" s="239" t="s">
        <v>1</v>
      </c>
      <c r="F257" s="240" t="s">
        <v>167</v>
      </c>
      <c r="G257" s="237"/>
      <c r="H257" s="241">
        <v>25.733000000000001</v>
      </c>
      <c r="I257" s="242"/>
      <c r="J257" s="237"/>
      <c r="K257" s="237"/>
      <c r="L257" s="243"/>
      <c r="M257" s="244"/>
      <c r="N257" s="245"/>
      <c r="O257" s="245"/>
      <c r="P257" s="245"/>
      <c r="Q257" s="245"/>
      <c r="R257" s="245"/>
      <c r="S257" s="245"/>
      <c r="T257" s="24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7" t="s">
        <v>151</v>
      </c>
      <c r="AU257" s="247" t="s">
        <v>142</v>
      </c>
      <c r="AV257" s="13" t="s">
        <v>142</v>
      </c>
      <c r="AW257" s="13" t="s">
        <v>34</v>
      </c>
      <c r="AX257" s="13" t="s">
        <v>77</v>
      </c>
      <c r="AY257" s="247" t="s">
        <v>133</v>
      </c>
    </row>
    <row r="258" s="14" customFormat="1">
      <c r="A258" s="14"/>
      <c r="B258" s="248"/>
      <c r="C258" s="249"/>
      <c r="D258" s="238" t="s">
        <v>151</v>
      </c>
      <c r="E258" s="250" t="s">
        <v>1</v>
      </c>
      <c r="F258" s="251" t="s">
        <v>168</v>
      </c>
      <c r="G258" s="249"/>
      <c r="H258" s="252">
        <v>33.747999999999998</v>
      </c>
      <c r="I258" s="253"/>
      <c r="J258" s="249"/>
      <c r="K258" s="249"/>
      <c r="L258" s="254"/>
      <c r="M258" s="255"/>
      <c r="N258" s="256"/>
      <c r="O258" s="256"/>
      <c r="P258" s="256"/>
      <c r="Q258" s="256"/>
      <c r="R258" s="256"/>
      <c r="S258" s="256"/>
      <c r="T258" s="257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8" t="s">
        <v>151</v>
      </c>
      <c r="AU258" s="258" t="s">
        <v>142</v>
      </c>
      <c r="AV258" s="14" t="s">
        <v>141</v>
      </c>
      <c r="AW258" s="14" t="s">
        <v>34</v>
      </c>
      <c r="AX258" s="14" t="s">
        <v>85</v>
      </c>
      <c r="AY258" s="258" t="s">
        <v>133</v>
      </c>
    </row>
    <row r="259" s="2" customFormat="1" ht="37.8" customHeight="1">
      <c r="A259" s="38"/>
      <c r="B259" s="39"/>
      <c r="C259" s="218" t="s">
        <v>308</v>
      </c>
      <c r="D259" s="218" t="s">
        <v>136</v>
      </c>
      <c r="E259" s="219" t="s">
        <v>309</v>
      </c>
      <c r="F259" s="220" t="s">
        <v>310</v>
      </c>
      <c r="G259" s="221" t="s">
        <v>148</v>
      </c>
      <c r="H259" s="222">
        <v>85.884</v>
      </c>
      <c r="I259" s="223"/>
      <c r="J259" s="224">
        <f>ROUND(I259*H259,2)</f>
        <v>0</v>
      </c>
      <c r="K259" s="220" t="s">
        <v>140</v>
      </c>
      <c r="L259" s="44"/>
      <c r="M259" s="225" t="s">
        <v>1</v>
      </c>
      <c r="N259" s="226" t="s">
        <v>43</v>
      </c>
      <c r="O259" s="91"/>
      <c r="P259" s="227">
        <f>O259*H259</f>
        <v>0</v>
      </c>
      <c r="Q259" s="227">
        <v>0</v>
      </c>
      <c r="R259" s="227">
        <f>Q259*H259</f>
        <v>0</v>
      </c>
      <c r="S259" s="227">
        <v>0.045999999999999999</v>
      </c>
      <c r="T259" s="228">
        <f>S259*H259</f>
        <v>3.9506639999999997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9" t="s">
        <v>141</v>
      </c>
      <c r="AT259" s="229" t="s">
        <v>136</v>
      </c>
      <c r="AU259" s="229" t="s">
        <v>142</v>
      </c>
      <c r="AY259" s="17" t="s">
        <v>133</v>
      </c>
      <c r="BE259" s="230">
        <f>IF(N259="základní",J259,0)</f>
        <v>0</v>
      </c>
      <c r="BF259" s="230">
        <f>IF(N259="snížená",J259,0)</f>
        <v>0</v>
      </c>
      <c r="BG259" s="230">
        <f>IF(N259="zákl. přenesená",J259,0)</f>
        <v>0</v>
      </c>
      <c r="BH259" s="230">
        <f>IF(N259="sníž. přenesená",J259,0)</f>
        <v>0</v>
      </c>
      <c r="BI259" s="230">
        <f>IF(N259="nulová",J259,0)</f>
        <v>0</v>
      </c>
      <c r="BJ259" s="17" t="s">
        <v>142</v>
      </c>
      <c r="BK259" s="230">
        <f>ROUND(I259*H259,2)</f>
        <v>0</v>
      </c>
      <c r="BL259" s="17" t="s">
        <v>141</v>
      </c>
      <c r="BM259" s="229" t="s">
        <v>311</v>
      </c>
    </row>
    <row r="260" s="2" customFormat="1">
      <c r="A260" s="38"/>
      <c r="B260" s="39"/>
      <c r="C260" s="40"/>
      <c r="D260" s="231" t="s">
        <v>144</v>
      </c>
      <c r="E260" s="40"/>
      <c r="F260" s="232" t="s">
        <v>312</v>
      </c>
      <c r="G260" s="40"/>
      <c r="H260" s="40"/>
      <c r="I260" s="233"/>
      <c r="J260" s="40"/>
      <c r="K260" s="40"/>
      <c r="L260" s="44"/>
      <c r="M260" s="234"/>
      <c r="N260" s="235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144</v>
      </c>
      <c r="AU260" s="17" t="s">
        <v>142</v>
      </c>
    </row>
    <row r="261" s="13" customFormat="1">
      <c r="A261" s="13"/>
      <c r="B261" s="236"/>
      <c r="C261" s="237"/>
      <c r="D261" s="238" t="s">
        <v>151</v>
      </c>
      <c r="E261" s="239" t="s">
        <v>1</v>
      </c>
      <c r="F261" s="240" t="s">
        <v>313</v>
      </c>
      <c r="G261" s="237"/>
      <c r="H261" s="241">
        <v>12.783</v>
      </c>
      <c r="I261" s="242"/>
      <c r="J261" s="237"/>
      <c r="K261" s="237"/>
      <c r="L261" s="243"/>
      <c r="M261" s="244"/>
      <c r="N261" s="245"/>
      <c r="O261" s="245"/>
      <c r="P261" s="245"/>
      <c r="Q261" s="245"/>
      <c r="R261" s="245"/>
      <c r="S261" s="245"/>
      <c r="T261" s="246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7" t="s">
        <v>151</v>
      </c>
      <c r="AU261" s="247" t="s">
        <v>142</v>
      </c>
      <c r="AV261" s="13" t="s">
        <v>142</v>
      </c>
      <c r="AW261" s="13" t="s">
        <v>34</v>
      </c>
      <c r="AX261" s="13" t="s">
        <v>77</v>
      </c>
      <c r="AY261" s="247" t="s">
        <v>133</v>
      </c>
    </row>
    <row r="262" s="13" customFormat="1">
      <c r="A262" s="13"/>
      <c r="B262" s="236"/>
      <c r="C262" s="237"/>
      <c r="D262" s="238" t="s">
        <v>151</v>
      </c>
      <c r="E262" s="239" t="s">
        <v>1</v>
      </c>
      <c r="F262" s="240" t="s">
        <v>314</v>
      </c>
      <c r="G262" s="237"/>
      <c r="H262" s="241">
        <v>24.488</v>
      </c>
      <c r="I262" s="242"/>
      <c r="J262" s="237"/>
      <c r="K262" s="237"/>
      <c r="L262" s="243"/>
      <c r="M262" s="244"/>
      <c r="N262" s="245"/>
      <c r="O262" s="245"/>
      <c r="P262" s="245"/>
      <c r="Q262" s="245"/>
      <c r="R262" s="245"/>
      <c r="S262" s="245"/>
      <c r="T262" s="246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7" t="s">
        <v>151</v>
      </c>
      <c r="AU262" s="247" t="s">
        <v>142</v>
      </c>
      <c r="AV262" s="13" t="s">
        <v>142</v>
      </c>
      <c r="AW262" s="13" t="s">
        <v>34</v>
      </c>
      <c r="AX262" s="13" t="s">
        <v>77</v>
      </c>
      <c r="AY262" s="247" t="s">
        <v>133</v>
      </c>
    </row>
    <row r="263" s="13" customFormat="1">
      <c r="A263" s="13"/>
      <c r="B263" s="236"/>
      <c r="C263" s="237"/>
      <c r="D263" s="238" t="s">
        <v>151</v>
      </c>
      <c r="E263" s="239" t="s">
        <v>1</v>
      </c>
      <c r="F263" s="240" t="s">
        <v>315</v>
      </c>
      <c r="G263" s="237"/>
      <c r="H263" s="241">
        <v>48.613</v>
      </c>
      <c r="I263" s="242"/>
      <c r="J263" s="237"/>
      <c r="K263" s="237"/>
      <c r="L263" s="243"/>
      <c r="M263" s="244"/>
      <c r="N263" s="245"/>
      <c r="O263" s="245"/>
      <c r="P263" s="245"/>
      <c r="Q263" s="245"/>
      <c r="R263" s="245"/>
      <c r="S263" s="245"/>
      <c r="T263" s="246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7" t="s">
        <v>151</v>
      </c>
      <c r="AU263" s="247" t="s">
        <v>142</v>
      </c>
      <c r="AV263" s="13" t="s">
        <v>142</v>
      </c>
      <c r="AW263" s="13" t="s">
        <v>34</v>
      </c>
      <c r="AX263" s="13" t="s">
        <v>77</v>
      </c>
      <c r="AY263" s="247" t="s">
        <v>133</v>
      </c>
    </row>
    <row r="264" s="14" customFormat="1">
      <c r="A264" s="14"/>
      <c r="B264" s="248"/>
      <c r="C264" s="249"/>
      <c r="D264" s="238" t="s">
        <v>151</v>
      </c>
      <c r="E264" s="250" t="s">
        <v>1</v>
      </c>
      <c r="F264" s="251" t="s">
        <v>168</v>
      </c>
      <c r="G264" s="249"/>
      <c r="H264" s="252">
        <v>85.884</v>
      </c>
      <c r="I264" s="253"/>
      <c r="J264" s="249"/>
      <c r="K264" s="249"/>
      <c r="L264" s="254"/>
      <c r="M264" s="255"/>
      <c r="N264" s="256"/>
      <c r="O264" s="256"/>
      <c r="P264" s="256"/>
      <c r="Q264" s="256"/>
      <c r="R264" s="256"/>
      <c r="S264" s="256"/>
      <c r="T264" s="257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8" t="s">
        <v>151</v>
      </c>
      <c r="AU264" s="258" t="s">
        <v>142</v>
      </c>
      <c r="AV264" s="14" t="s">
        <v>141</v>
      </c>
      <c r="AW264" s="14" t="s">
        <v>34</v>
      </c>
      <c r="AX264" s="14" t="s">
        <v>85</v>
      </c>
      <c r="AY264" s="258" t="s">
        <v>133</v>
      </c>
    </row>
    <row r="265" s="12" customFormat="1" ht="22.8" customHeight="1">
      <c r="A265" s="12"/>
      <c r="B265" s="202"/>
      <c r="C265" s="203"/>
      <c r="D265" s="204" t="s">
        <v>76</v>
      </c>
      <c r="E265" s="216" t="s">
        <v>316</v>
      </c>
      <c r="F265" s="216" t="s">
        <v>317</v>
      </c>
      <c r="G265" s="203"/>
      <c r="H265" s="203"/>
      <c r="I265" s="206"/>
      <c r="J265" s="217">
        <f>BK265</f>
        <v>0</v>
      </c>
      <c r="K265" s="203"/>
      <c r="L265" s="208"/>
      <c r="M265" s="209"/>
      <c r="N265" s="210"/>
      <c r="O265" s="210"/>
      <c r="P265" s="211">
        <f>SUM(P266:P276)</f>
        <v>0</v>
      </c>
      <c r="Q265" s="210"/>
      <c r="R265" s="211">
        <f>SUM(R266:R276)</f>
        <v>0</v>
      </c>
      <c r="S265" s="210"/>
      <c r="T265" s="212">
        <f>SUM(T266:T276)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13" t="s">
        <v>85</v>
      </c>
      <c r="AT265" s="214" t="s">
        <v>76</v>
      </c>
      <c r="AU265" s="214" t="s">
        <v>85</v>
      </c>
      <c r="AY265" s="213" t="s">
        <v>133</v>
      </c>
      <c r="BK265" s="215">
        <f>SUM(BK266:BK276)</f>
        <v>0</v>
      </c>
    </row>
    <row r="266" s="2" customFormat="1" ht="24.15" customHeight="1">
      <c r="A266" s="38"/>
      <c r="B266" s="39"/>
      <c r="C266" s="218" t="s">
        <v>318</v>
      </c>
      <c r="D266" s="218" t="s">
        <v>136</v>
      </c>
      <c r="E266" s="219" t="s">
        <v>319</v>
      </c>
      <c r="F266" s="220" t="s">
        <v>320</v>
      </c>
      <c r="G266" s="221" t="s">
        <v>321</v>
      </c>
      <c r="H266" s="222">
        <v>10.319000000000001</v>
      </c>
      <c r="I266" s="223"/>
      <c r="J266" s="224">
        <f>ROUND(I266*H266,2)</f>
        <v>0</v>
      </c>
      <c r="K266" s="220" t="s">
        <v>140</v>
      </c>
      <c r="L266" s="44"/>
      <c r="M266" s="225" t="s">
        <v>1</v>
      </c>
      <c r="N266" s="226" t="s">
        <v>43</v>
      </c>
      <c r="O266" s="91"/>
      <c r="P266" s="227">
        <f>O266*H266</f>
        <v>0</v>
      </c>
      <c r="Q266" s="227">
        <v>0</v>
      </c>
      <c r="R266" s="227">
        <f>Q266*H266</f>
        <v>0</v>
      </c>
      <c r="S266" s="227">
        <v>0</v>
      </c>
      <c r="T266" s="228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9" t="s">
        <v>141</v>
      </c>
      <c r="AT266" s="229" t="s">
        <v>136</v>
      </c>
      <c r="AU266" s="229" t="s">
        <v>142</v>
      </c>
      <c r="AY266" s="17" t="s">
        <v>133</v>
      </c>
      <c r="BE266" s="230">
        <f>IF(N266="základní",J266,0)</f>
        <v>0</v>
      </c>
      <c r="BF266" s="230">
        <f>IF(N266="snížená",J266,0)</f>
        <v>0</v>
      </c>
      <c r="BG266" s="230">
        <f>IF(N266="zákl. přenesená",J266,0)</f>
        <v>0</v>
      </c>
      <c r="BH266" s="230">
        <f>IF(N266="sníž. přenesená",J266,0)</f>
        <v>0</v>
      </c>
      <c r="BI266" s="230">
        <f>IF(N266="nulová",J266,0)</f>
        <v>0</v>
      </c>
      <c r="BJ266" s="17" t="s">
        <v>142</v>
      </c>
      <c r="BK266" s="230">
        <f>ROUND(I266*H266,2)</f>
        <v>0</v>
      </c>
      <c r="BL266" s="17" t="s">
        <v>141</v>
      </c>
      <c r="BM266" s="229" t="s">
        <v>322</v>
      </c>
    </row>
    <row r="267" s="2" customFormat="1">
      <c r="A267" s="38"/>
      <c r="B267" s="39"/>
      <c r="C267" s="40"/>
      <c r="D267" s="231" t="s">
        <v>144</v>
      </c>
      <c r="E267" s="40"/>
      <c r="F267" s="232" t="s">
        <v>323</v>
      </c>
      <c r="G267" s="40"/>
      <c r="H267" s="40"/>
      <c r="I267" s="233"/>
      <c r="J267" s="40"/>
      <c r="K267" s="40"/>
      <c r="L267" s="44"/>
      <c r="M267" s="234"/>
      <c r="N267" s="235"/>
      <c r="O267" s="91"/>
      <c r="P267" s="91"/>
      <c r="Q267" s="91"/>
      <c r="R267" s="91"/>
      <c r="S267" s="91"/>
      <c r="T267" s="92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144</v>
      </c>
      <c r="AU267" s="17" t="s">
        <v>142</v>
      </c>
    </row>
    <row r="268" s="2" customFormat="1" ht="33" customHeight="1">
      <c r="A268" s="38"/>
      <c r="B268" s="39"/>
      <c r="C268" s="218" t="s">
        <v>324</v>
      </c>
      <c r="D268" s="218" t="s">
        <v>136</v>
      </c>
      <c r="E268" s="219" t="s">
        <v>325</v>
      </c>
      <c r="F268" s="220" t="s">
        <v>326</v>
      </c>
      <c r="G268" s="221" t="s">
        <v>321</v>
      </c>
      <c r="H268" s="222">
        <v>10.319000000000001</v>
      </c>
      <c r="I268" s="223"/>
      <c r="J268" s="224">
        <f>ROUND(I268*H268,2)</f>
        <v>0</v>
      </c>
      <c r="K268" s="220" t="s">
        <v>140</v>
      </c>
      <c r="L268" s="44"/>
      <c r="M268" s="225" t="s">
        <v>1</v>
      </c>
      <c r="N268" s="226" t="s">
        <v>43</v>
      </c>
      <c r="O268" s="91"/>
      <c r="P268" s="227">
        <f>O268*H268</f>
        <v>0</v>
      </c>
      <c r="Q268" s="227">
        <v>0</v>
      </c>
      <c r="R268" s="227">
        <f>Q268*H268</f>
        <v>0</v>
      </c>
      <c r="S268" s="227">
        <v>0</v>
      </c>
      <c r="T268" s="228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29" t="s">
        <v>141</v>
      </c>
      <c r="AT268" s="229" t="s">
        <v>136</v>
      </c>
      <c r="AU268" s="229" t="s">
        <v>142</v>
      </c>
      <c r="AY268" s="17" t="s">
        <v>133</v>
      </c>
      <c r="BE268" s="230">
        <f>IF(N268="základní",J268,0)</f>
        <v>0</v>
      </c>
      <c r="BF268" s="230">
        <f>IF(N268="snížená",J268,0)</f>
        <v>0</v>
      </c>
      <c r="BG268" s="230">
        <f>IF(N268="zákl. přenesená",J268,0)</f>
        <v>0</v>
      </c>
      <c r="BH268" s="230">
        <f>IF(N268="sníž. přenesená",J268,0)</f>
        <v>0</v>
      </c>
      <c r="BI268" s="230">
        <f>IF(N268="nulová",J268,0)</f>
        <v>0</v>
      </c>
      <c r="BJ268" s="17" t="s">
        <v>142</v>
      </c>
      <c r="BK268" s="230">
        <f>ROUND(I268*H268,2)</f>
        <v>0</v>
      </c>
      <c r="BL268" s="17" t="s">
        <v>141</v>
      </c>
      <c r="BM268" s="229" t="s">
        <v>327</v>
      </c>
    </row>
    <row r="269" s="2" customFormat="1">
      <c r="A269" s="38"/>
      <c r="B269" s="39"/>
      <c r="C269" s="40"/>
      <c r="D269" s="231" t="s">
        <v>144</v>
      </c>
      <c r="E269" s="40"/>
      <c r="F269" s="232" t="s">
        <v>328</v>
      </c>
      <c r="G269" s="40"/>
      <c r="H269" s="40"/>
      <c r="I269" s="233"/>
      <c r="J269" s="40"/>
      <c r="K269" s="40"/>
      <c r="L269" s="44"/>
      <c r="M269" s="234"/>
      <c r="N269" s="235"/>
      <c r="O269" s="91"/>
      <c r="P269" s="91"/>
      <c r="Q269" s="91"/>
      <c r="R269" s="91"/>
      <c r="S269" s="91"/>
      <c r="T269" s="92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144</v>
      </c>
      <c r="AU269" s="17" t="s">
        <v>142</v>
      </c>
    </row>
    <row r="270" s="2" customFormat="1" ht="24.15" customHeight="1">
      <c r="A270" s="38"/>
      <c r="B270" s="39"/>
      <c r="C270" s="218" t="s">
        <v>329</v>
      </c>
      <c r="D270" s="218" t="s">
        <v>136</v>
      </c>
      <c r="E270" s="219" t="s">
        <v>330</v>
      </c>
      <c r="F270" s="220" t="s">
        <v>331</v>
      </c>
      <c r="G270" s="221" t="s">
        <v>321</v>
      </c>
      <c r="H270" s="222">
        <v>10.319000000000001</v>
      </c>
      <c r="I270" s="223"/>
      <c r="J270" s="224">
        <f>ROUND(I270*H270,2)</f>
        <v>0</v>
      </c>
      <c r="K270" s="220" t="s">
        <v>140</v>
      </c>
      <c r="L270" s="44"/>
      <c r="M270" s="225" t="s">
        <v>1</v>
      </c>
      <c r="N270" s="226" t="s">
        <v>43</v>
      </c>
      <c r="O270" s="91"/>
      <c r="P270" s="227">
        <f>O270*H270</f>
        <v>0</v>
      </c>
      <c r="Q270" s="227">
        <v>0</v>
      </c>
      <c r="R270" s="227">
        <f>Q270*H270</f>
        <v>0</v>
      </c>
      <c r="S270" s="227">
        <v>0</v>
      </c>
      <c r="T270" s="228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9" t="s">
        <v>141</v>
      </c>
      <c r="AT270" s="229" t="s">
        <v>136</v>
      </c>
      <c r="AU270" s="229" t="s">
        <v>142</v>
      </c>
      <c r="AY270" s="17" t="s">
        <v>133</v>
      </c>
      <c r="BE270" s="230">
        <f>IF(N270="základní",J270,0)</f>
        <v>0</v>
      </c>
      <c r="BF270" s="230">
        <f>IF(N270="snížená",J270,0)</f>
        <v>0</v>
      </c>
      <c r="BG270" s="230">
        <f>IF(N270="zákl. přenesená",J270,0)</f>
        <v>0</v>
      </c>
      <c r="BH270" s="230">
        <f>IF(N270="sníž. přenesená",J270,0)</f>
        <v>0</v>
      </c>
      <c r="BI270" s="230">
        <f>IF(N270="nulová",J270,0)</f>
        <v>0</v>
      </c>
      <c r="BJ270" s="17" t="s">
        <v>142</v>
      </c>
      <c r="BK270" s="230">
        <f>ROUND(I270*H270,2)</f>
        <v>0</v>
      </c>
      <c r="BL270" s="17" t="s">
        <v>141</v>
      </c>
      <c r="BM270" s="229" t="s">
        <v>332</v>
      </c>
    </row>
    <row r="271" s="2" customFormat="1">
      <c r="A271" s="38"/>
      <c r="B271" s="39"/>
      <c r="C271" s="40"/>
      <c r="D271" s="231" t="s">
        <v>144</v>
      </c>
      <c r="E271" s="40"/>
      <c r="F271" s="232" t="s">
        <v>333</v>
      </c>
      <c r="G271" s="40"/>
      <c r="H271" s="40"/>
      <c r="I271" s="233"/>
      <c r="J271" s="40"/>
      <c r="K271" s="40"/>
      <c r="L271" s="44"/>
      <c r="M271" s="234"/>
      <c r="N271" s="235"/>
      <c r="O271" s="91"/>
      <c r="P271" s="91"/>
      <c r="Q271" s="91"/>
      <c r="R271" s="91"/>
      <c r="S271" s="91"/>
      <c r="T271" s="92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144</v>
      </c>
      <c r="AU271" s="17" t="s">
        <v>142</v>
      </c>
    </row>
    <row r="272" s="2" customFormat="1" ht="24.15" customHeight="1">
      <c r="A272" s="38"/>
      <c r="B272" s="39"/>
      <c r="C272" s="218" t="s">
        <v>334</v>
      </c>
      <c r="D272" s="218" t="s">
        <v>136</v>
      </c>
      <c r="E272" s="219" t="s">
        <v>335</v>
      </c>
      <c r="F272" s="220" t="s">
        <v>336</v>
      </c>
      <c r="G272" s="221" t="s">
        <v>321</v>
      </c>
      <c r="H272" s="222">
        <v>144.46600000000001</v>
      </c>
      <c r="I272" s="223"/>
      <c r="J272" s="224">
        <f>ROUND(I272*H272,2)</f>
        <v>0</v>
      </c>
      <c r="K272" s="220" t="s">
        <v>140</v>
      </c>
      <c r="L272" s="44"/>
      <c r="M272" s="225" t="s">
        <v>1</v>
      </c>
      <c r="N272" s="226" t="s">
        <v>43</v>
      </c>
      <c r="O272" s="91"/>
      <c r="P272" s="227">
        <f>O272*H272</f>
        <v>0</v>
      </c>
      <c r="Q272" s="227">
        <v>0</v>
      </c>
      <c r="R272" s="227">
        <f>Q272*H272</f>
        <v>0</v>
      </c>
      <c r="S272" s="227">
        <v>0</v>
      </c>
      <c r="T272" s="228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29" t="s">
        <v>141</v>
      </c>
      <c r="AT272" s="229" t="s">
        <v>136</v>
      </c>
      <c r="AU272" s="229" t="s">
        <v>142</v>
      </c>
      <c r="AY272" s="17" t="s">
        <v>133</v>
      </c>
      <c r="BE272" s="230">
        <f>IF(N272="základní",J272,0)</f>
        <v>0</v>
      </c>
      <c r="BF272" s="230">
        <f>IF(N272="snížená",J272,0)</f>
        <v>0</v>
      </c>
      <c r="BG272" s="230">
        <f>IF(N272="zákl. přenesená",J272,0)</f>
        <v>0</v>
      </c>
      <c r="BH272" s="230">
        <f>IF(N272="sníž. přenesená",J272,0)</f>
        <v>0</v>
      </c>
      <c r="BI272" s="230">
        <f>IF(N272="nulová",J272,0)</f>
        <v>0</v>
      </c>
      <c r="BJ272" s="17" t="s">
        <v>142</v>
      </c>
      <c r="BK272" s="230">
        <f>ROUND(I272*H272,2)</f>
        <v>0</v>
      </c>
      <c r="BL272" s="17" t="s">
        <v>141</v>
      </c>
      <c r="BM272" s="229" t="s">
        <v>337</v>
      </c>
    </row>
    <row r="273" s="2" customFormat="1">
      <c r="A273" s="38"/>
      <c r="B273" s="39"/>
      <c r="C273" s="40"/>
      <c r="D273" s="231" t="s">
        <v>144</v>
      </c>
      <c r="E273" s="40"/>
      <c r="F273" s="232" t="s">
        <v>338</v>
      </c>
      <c r="G273" s="40"/>
      <c r="H273" s="40"/>
      <c r="I273" s="233"/>
      <c r="J273" s="40"/>
      <c r="K273" s="40"/>
      <c r="L273" s="44"/>
      <c r="M273" s="234"/>
      <c r="N273" s="235"/>
      <c r="O273" s="91"/>
      <c r="P273" s="91"/>
      <c r="Q273" s="91"/>
      <c r="R273" s="91"/>
      <c r="S273" s="91"/>
      <c r="T273" s="92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144</v>
      </c>
      <c r="AU273" s="17" t="s">
        <v>142</v>
      </c>
    </row>
    <row r="274" s="13" customFormat="1">
      <c r="A274" s="13"/>
      <c r="B274" s="236"/>
      <c r="C274" s="237"/>
      <c r="D274" s="238" t="s">
        <v>151</v>
      </c>
      <c r="E274" s="237"/>
      <c r="F274" s="240" t="s">
        <v>339</v>
      </c>
      <c r="G274" s="237"/>
      <c r="H274" s="241">
        <v>144.46600000000001</v>
      </c>
      <c r="I274" s="242"/>
      <c r="J274" s="237"/>
      <c r="K274" s="237"/>
      <c r="L274" s="243"/>
      <c r="M274" s="244"/>
      <c r="N274" s="245"/>
      <c r="O274" s="245"/>
      <c r="P274" s="245"/>
      <c r="Q274" s="245"/>
      <c r="R274" s="245"/>
      <c r="S274" s="245"/>
      <c r="T274" s="246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7" t="s">
        <v>151</v>
      </c>
      <c r="AU274" s="247" t="s">
        <v>142</v>
      </c>
      <c r="AV274" s="13" t="s">
        <v>142</v>
      </c>
      <c r="AW274" s="13" t="s">
        <v>4</v>
      </c>
      <c r="AX274" s="13" t="s">
        <v>85</v>
      </c>
      <c r="AY274" s="247" t="s">
        <v>133</v>
      </c>
    </row>
    <row r="275" s="2" customFormat="1" ht="33" customHeight="1">
      <c r="A275" s="38"/>
      <c r="B275" s="39"/>
      <c r="C275" s="218" t="s">
        <v>340</v>
      </c>
      <c r="D275" s="218" t="s">
        <v>136</v>
      </c>
      <c r="E275" s="219" t="s">
        <v>341</v>
      </c>
      <c r="F275" s="220" t="s">
        <v>342</v>
      </c>
      <c r="G275" s="221" t="s">
        <v>321</v>
      </c>
      <c r="H275" s="222">
        <v>10.319000000000001</v>
      </c>
      <c r="I275" s="223"/>
      <c r="J275" s="224">
        <f>ROUND(I275*H275,2)</f>
        <v>0</v>
      </c>
      <c r="K275" s="220" t="s">
        <v>140</v>
      </c>
      <c r="L275" s="44"/>
      <c r="M275" s="225" t="s">
        <v>1</v>
      </c>
      <c r="N275" s="226" t="s">
        <v>43</v>
      </c>
      <c r="O275" s="91"/>
      <c r="P275" s="227">
        <f>O275*H275</f>
        <v>0</v>
      </c>
      <c r="Q275" s="227">
        <v>0</v>
      </c>
      <c r="R275" s="227">
        <f>Q275*H275</f>
        <v>0</v>
      </c>
      <c r="S275" s="227">
        <v>0</v>
      </c>
      <c r="T275" s="228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29" t="s">
        <v>141</v>
      </c>
      <c r="AT275" s="229" t="s">
        <v>136</v>
      </c>
      <c r="AU275" s="229" t="s">
        <v>142</v>
      </c>
      <c r="AY275" s="17" t="s">
        <v>133</v>
      </c>
      <c r="BE275" s="230">
        <f>IF(N275="základní",J275,0)</f>
        <v>0</v>
      </c>
      <c r="BF275" s="230">
        <f>IF(N275="snížená",J275,0)</f>
        <v>0</v>
      </c>
      <c r="BG275" s="230">
        <f>IF(N275="zákl. přenesená",J275,0)</f>
        <v>0</v>
      </c>
      <c r="BH275" s="230">
        <f>IF(N275="sníž. přenesená",J275,0)</f>
        <v>0</v>
      </c>
      <c r="BI275" s="230">
        <f>IF(N275="nulová",J275,0)</f>
        <v>0</v>
      </c>
      <c r="BJ275" s="17" t="s">
        <v>142</v>
      </c>
      <c r="BK275" s="230">
        <f>ROUND(I275*H275,2)</f>
        <v>0</v>
      </c>
      <c r="BL275" s="17" t="s">
        <v>141</v>
      </c>
      <c r="BM275" s="229" t="s">
        <v>343</v>
      </c>
    </row>
    <row r="276" s="2" customFormat="1">
      <c r="A276" s="38"/>
      <c r="B276" s="39"/>
      <c r="C276" s="40"/>
      <c r="D276" s="231" t="s">
        <v>144</v>
      </c>
      <c r="E276" s="40"/>
      <c r="F276" s="232" t="s">
        <v>344</v>
      </c>
      <c r="G276" s="40"/>
      <c r="H276" s="40"/>
      <c r="I276" s="233"/>
      <c r="J276" s="40"/>
      <c r="K276" s="40"/>
      <c r="L276" s="44"/>
      <c r="M276" s="234"/>
      <c r="N276" s="235"/>
      <c r="O276" s="91"/>
      <c r="P276" s="91"/>
      <c r="Q276" s="91"/>
      <c r="R276" s="91"/>
      <c r="S276" s="91"/>
      <c r="T276" s="92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144</v>
      </c>
      <c r="AU276" s="17" t="s">
        <v>142</v>
      </c>
    </row>
    <row r="277" s="12" customFormat="1" ht="22.8" customHeight="1">
      <c r="A277" s="12"/>
      <c r="B277" s="202"/>
      <c r="C277" s="203"/>
      <c r="D277" s="204" t="s">
        <v>76</v>
      </c>
      <c r="E277" s="216" t="s">
        <v>345</v>
      </c>
      <c r="F277" s="216" t="s">
        <v>346</v>
      </c>
      <c r="G277" s="203"/>
      <c r="H277" s="203"/>
      <c r="I277" s="206"/>
      <c r="J277" s="217">
        <f>BK277</f>
        <v>0</v>
      </c>
      <c r="K277" s="203"/>
      <c r="L277" s="208"/>
      <c r="M277" s="209"/>
      <c r="N277" s="210"/>
      <c r="O277" s="210"/>
      <c r="P277" s="211">
        <f>SUM(P278:P281)</f>
        <v>0</v>
      </c>
      <c r="Q277" s="210"/>
      <c r="R277" s="211">
        <f>SUM(R278:R281)</f>
        <v>0</v>
      </c>
      <c r="S277" s="210"/>
      <c r="T277" s="212">
        <f>SUM(T278:T281)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13" t="s">
        <v>85</v>
      </c>
      <c r="AT277" s="214" t="s">
        <v>76</v>
      </c>
      <c r="AU277" s="214" t="s">
        <v>85</v>
      </c>
      <c r="AY277" s="213" t="s">
        <v>133</v>
      </c>
      <c r="BK277" s="215">
        <f>SUM(BK278:BK281)</f>
        <v>0</v>
      </c>
    </row>
    <row r="278" s="2" customFormat="1" ht="21.75" customHeight="1">
      <c r="A278" s="38"/>
      <c r="B278" s="39"/>
      <c r="C278" s="218" t="s">
        <v>347</v>
      </c>
      <c r="D278" s="218" t="s">
        <v>136</v>
      </c>
      <c r="E278" s="219" t="s">
        <v>348</v>
      </c>
      <c r="F278" s="220" t="s">
        <v>349</v>
      </c>
      <c r="G278" s="221" t="s">
        <v>321</v>
      </c>
      <c r="H278" s="222">
        <v>5.6580000000000004</v>
      </c>
      <c r="I278" s="223"/>
      <c r="J278" s="224">
        <f>ROUND(I278*H278,2)</f>
        <v>0</v>
      </c>
      <c r="K278" s="220" t="s">
        <v>140</v>
      </c>
      <c r="L278" s="44"/>
      <c r="M278" s="225" t="s">
        <v>1</v>
      </c>
      <c r="N278" s="226" t="s">
        <v>43</v>
      </c>
      <c r="O278" s="91"/>
      <c r="P278" s="227">
        <f>O278*H278</f>
        <v>0</v>
      </c>
      <c r="Q278" s="227">
        <v>0</v>
      </c>
      <c r="R278" s="227">
        <f>Q278*H278</f>
        <v>0</v>
      </c>
      <c r="S278" s="227">
        <v>0</v>
      </c>
      <c r="T278" s="228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9" t="s">
        <v>141</v>
      </c>
      <c r="AT278" s="229" t="s">
        <v>136</v>
      </c>
      <c r="AU278" s="229" t="s">
        <v>142</v>
      </c>
      <c r="AY278" s="17" t="s">
        <v>133</v>
      </c>
      <c r="BE278" s="230">
        <f>IF(N278="základní",J278,0)</f>
        <v>0</v>
      </c>
      <c r="BF278" s="230">
        <f>IF(N278="snížená",J278,0)</f>
        <v>0</v>
      </c>
      <c r="BG278" s="230">
        <f>IF(N278="zákl. přenesená",J278,0)</f>
        <v>0</v>
      </c>
      <c r="BH278" s="230">
        <f>IF(N278="sníž. přenesená",J278,0)</f>
        <v>0</v>
      </c>
      <c r="BI278" s="230">
        <f>IF(N278="nulová",J278,0)</f>
        <v>0</v>
      </c>
      <c r="BJ278" s="17" t="s">
        <v>142</v>
      </c>
      <c r="BK278" s="230">
        <f>ROUND(I278*H278,2)</f>
        <v>0</v>
      </c>
      <c r="BL278" s="17" t="s">
        <v>141</v>
      </c>
      <c r="BM278" s="229" t="s">
        <v>350</v>
      </c>
    </row>
    <row r="279" s="2" customFormat="1">
      <c r="A279" s="38"/>
      <c r="B279" s="39"/>
      <c r="C279" s="40"/>
      <c r="D279" s="231" t="s">
        <v>144</v>
      </c>
      <c r="E279" s="40"/>
      <c r="F279" s="232" t="s">
        <v>351</v>
      </c>
      <c r="G279" s="40"/>
      <c r="H279" s="40"/>
      <c r="I279" s="233"/>
      <c r="J279" s="40"/>
      <c r="K279" s="40"/>
      <c r="L279" s="44"/>
      <c r="M279" s="234"/>
      <c r="N279" s="235"/>
      <c r="O279" s="91"/>
      <c r="P279" s="91"/>
      <c r="Q279" s="91"/>
      <c r="R279" s="91"/>
      <c r="S279" s="91"/>
      <c r="T279" s="92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144</v>
      </c>
      <c r="AU279" s="17" t="s">
        <v>142</v>
      </c>
    </row>
    <row r="280" s="2" customFormat="1" ht="24.15" customHeight="1">
      <c r="A280" s="38"/>
      <c r="B280" s="39"/>
      <c r="C280" s="218" t="s">
        <v>352</v>
      </c>
      <c r="D280" s="218" t="s">
        <v>136</v>
      </c>
      <c r="E280" s="219" t="s">
        <v>353</v>
      </c>
      <c r="F280" s="220" t="s">
        <v>354</v>
      </c>
      <c r="G280" s="221" t="s">
        <v>321</v>
      </c>
      <c r="H280" s="222">
        <v>5.6580000000000004</v>
      </c>
      <c r="I280" s="223"/>
      <c r="J280" s="224">
        <f>ROUND(I280*H280,2)</f>
        <v>0</v>
      </c>
      <c r="K280" s="220" t="s">
        <v>140</v>
      </c>
      <c r="L280" s="44"/>
      <c r="M280" s="225" t="s">
        <v>1</v>
      </c>
      <c r="N280" s="226" t="s">
        <v>43</v>
      </c>
      <c r="O280" s="91"/>
      <c r="P280" s="227">
        <f>O280*H280</f>
        <v>0</v>
      </c>
      <c r="Q280" s="227">
        <v>0</v>
      </c>
      <c r="R280" s="227">
        <f>Q280*H280</f>
        <v>0</v>
      </c>
      <c r="S280" s="227">
        <v>0</v>
      </c>
      <c r="T280" s="228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29" t="s">
        <v>141</v>
      </c>
      <c r="AT280" s="229" t="s">
        <v>136</v>
      </c>
      <c r="AU280" s="229" t="s">
        <v>142</v>
      </c>
      <c r="AY280" s="17" t="s">
        <v>133</v>
      </c>
      <c r="BE280" s="230">
        <f>IF(N280="základní",J280,0)</f>
        <v>0</v>
      </c>
      <c r="BF280" s="230">
        <f>IF(N280="snížená",J280,0)</f>
        <v>0</v>
      </c>
      <c r="BG280" s="230">
        <f>IF(N280="zákl. přenesená",J280,0)</f>
        <v>0</v>
      </c>
      <c r="BH280" s="230">
        <f>IF(N280="sníž. přenesená",J280,0)</f>
        <v>0</v>
      </c>
      <c r="BI280" s="230">
        <f>IF(N280="nulová",J280,0)</f>
        <v>0</v>
      </c>
      <c r="BJ280" s="17" t="s">
        <v>142</v>
      </c>
      <c r="BK280" s="230">
        <f>ROUND(I280*H280,2)</f>
        <v>0</v>
      </c>
      <c r="BL280" s="17" t="s">
        <v>141</v>
      </c>
      <c r="BM280" s="229" t="s">
        <v>355</v>
      </c>
    </row>
    <row r="281" s="2" customFormat="1">
      <c r="A281" s="38"/>
      <c r="B281" s="39"/>
      <c r="C281" s="40"/>
      <c r="D281" s="231" t="s">
        <v>144</v>
      </c>
      <c r="E281" s="40"/>
      <c r="F281" s="232" t="s">
        <v>356</v>
      </c>
      <c r="G281" s="40"/>
      <c r="H281" s="40"/>
      <c r="I281" s="233"/>
      <c r="J281" s="40"/>
      <c r="K281" s="40"/>
      <c r="L281" s="44"/>
      <c r="M281" s="234"/>
      <c r="N281" s="235"/>
      <c r="O281" s="91"/>
      <c r="P281" s="91"/>
      <c r="Q281" s="91"/>
      <c r="R281" s="91"/>
      <c r="S281" s="91"/>
      <c r="T281" s="92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144</v>
      </c>
      <c r="AU281" s="17" t="s">
        <v>142</v>
      </c>
    </row>
    <row r="282" s="12" customFormat="1" ht="25.92" customHeight="1">
      <c r="A282" s="12"/>
      <c r="B282" s="202"/>
      <c r="C282" s="203"/>
      <c r="D282" s="204" t="s">
        <v>76</v>
      </c>
      <c r="E282" s="205" t="s">
        <v>357</v>
      </c>
      <c r="F282" s="205" t="s">
        <v>358</v>
      </c>
      <c r="G282" s="203"/>
      <c r="H282" s="203"/>
      <c r="I282" s="206"/>
      <c r="J282" s="207">
        <f>BK282</f>
        <v>0</v>
      </c>
      <c r="K282" s="203"/>
      <c r="L282" s="208"/>
      <c r="M282" s="209"/>
      <c r="N282" s="210"/>
      <c r="O282" s="210"/>
      <c r="P282" s="211">
        <f>P283+P289+P299+P355+P363+P369+P372+P421+P425+P484+P525+P575+P586</f>
        <v>0</v>
      </c>
      <c r="Q282" s="210"/>
      <c r="R282" s="211">
        <f>R283+R289+R299+R355+R363+R369+R372+R421+R425+R484+R525+R575+R586</f>
        <v>1.4368959100000001</v>
      </c>
      <c r="S282" s="210"/>
      <c r="T282" s="212">
        <f>T283+T289+T299+T355+T363+T369+T372+T421+T425+T484+T525+T575+T586</f>
        <v>3.6922634400000001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3" t="s">
        <v>142</v>
      </c>
      <c r="AT282" s="214" t="s">
        <v>76</v>
      </c>
      <c r="AU282" s="214" t="s">
        <v>77</v>
      </c>
      <c r="AY282" s="213" t="s">
        <v>133</v>
      </c>
      <c r="BK282" s="215">
        <f>BK283+BK289+BK299+BK355+BK363+BK369+BK372+BK421+BK425+BK484+BK525+BK575+BK586</f>
        <v>0</v>
      </c>
    </row>
    <row r="283" s="12" customFormat="1" ht="22.8" customHeight="1">
      <c r="A283" s="12"/>
      <c r="B283" s="202"/>
      <c r="C283" s="203"/>
      <c r="D283" s="204" t="s">
        <v>76</v>
      </c>
      <c r="E283" s="216" t="s">
        <v>359</v>
      </c>
      <c r="F283" s="216" t="s">
        <v>360</v>
      </c>
      <c r="G283" s="203"/>
      <c r="H283" s="203"/>
      <c r="I283" s="206"/>
      <c r="J283" s="217">
        <f>BK283</f>
        <v>0</v>
      </c>
      <c r="K283" s="203"/>
      <c r="L283" s="208"/>
      <c r="M283" s="209"/>
      <c r="N283" s="210"/>
      <c r="O283" s="210"/>
      <c r="P283" s="211">
        <f>SUM(P284:P288)</f>
        <v>0</v>
      </c>
      <c r="Q283" s="210"/>
      <c r="R283" s="211">
        <f>SUM(R284:R288)</f>
        <v>0.0034499999999999999</v>
      </c>
      <c r="S283" s="210"/>
      <c r="T283" s="212">
        <f>SUM(T284:T288)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13" t="s">
        <v>142</v>
      </c>
      <c r="AT283" s="214" t="s">
        <v>76</v>
      </c>
      <c r="AU283" s="214" t="s">
        <v>85</v>
      </c>
      <c r="AY283" s="213" t="s">
        <v>133</v>
      </c>
      <c r="BK283" s="215">
        <f>SUM(BK284:BK288)</f>
        <v>0</v>
      </c>
    </row>
    <row r="284" s="2" customFormat="1" ht="16.5" customHeight="1">
      <c r="A284" s="38"/>
      <c r="B284" s="39"/>
      <c r="C284" s="218" t="s">
        <v>361</v>
      </c>
      <c r="D284" s="218" t="s">
        <v>136</v>
      </c>
      <c r="E284" s="219" t="s">
        <v>362</v>
      </c>
      <c r="F284" s="220" t="s">
        <v>363</v>
      </c>
      <c r="G284" s="221" t="s">
        <v>155</v>
      </c>
      <c r="H284" s="222">
        <v>4</v>
      </c>
      <c r="I284" s="223"/>
      <c r="J284" s="224">
        <f>ROUND(I284*H284,2)</f>
        <v>0</v>
      </c>
      <c r="K284" s="220" t="s">
        <v>140</v>
      </c>
      <c r="L284" s="44"/>
      <c r="M284" s="225" t="s">
        <v>1</v>
      </c>
      <c r="N284" s="226" t="s">
        <v>43</v>
      </c>
      <c r="O284" s="91"/>
      <c r="P284" s="227">
        <f>O284*H284</f>
        <v>0</v>
      </c>
      <c r="Q284" s="227">
        <v>0.00046999999999999999</v>
      </c>
      <c r="R284" s="227">
        <f>Q284*H284</f>
        <v>0.0018799999999999999</v>
      </c>
      <c r="S284" s="227">
        <v>0</v>
      </c>
      <c r="T284" s="228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9" t="s">
        <v>238</v>
      </c>
      <c r="AT284" s="229" t="s">
        <v>136</v>
      </c>
      <c r="AU284" s="229" t="s">
        <v>142</v>
      </c>
      <c r="AY284" s="17" t="s">
        <v>133</v>
      </c>
      <c r="BE284" s="230">
        <f>IF(N284="základní",J284,0)</f>
        <v>0</v>
      </c>
      <c r="BF284" s="230">
        <f>IF(N284="snížená",J284,0)</f>
        <v>0</v>
      </c>
      <c r="BG284" s="230">
        <f>IF(N284="zákl. přenesená",J284,0)</f>
        <v>0</v>
      </c>
      <c r="BH284" s="230">
        <f>IF(N284="sníž. přenesená",J284,0)</f>
        <v>0</v>
      </c>
      <c r="BI284" s="230">
        <f>IF(N284="nulová",J284,0)</f>
        <v>0</v>
      </c>
      <c r="BJ284" s="17" t="s">
        <v>142</v>
      </c>
      <c r="BK284" s="230">
        <f>ROUND(I284*H284,2)</f>
        <v>0</v>
      </c>
      <c r="BL284" s="17" t="s">
        <v>238</v>
      </c>
      <c r="BM284" s="229" t="s">
        <v>364</v>
      </c>
    </row>
    <row r="285" s="2" customFormat="1">
      <c r="A285" s="38"/>
      <c r="B285" s="39"/>
      <c r="C285" s="40"/>
      <c r="D285" s="231" t="s">
        <v>144</v>
      </c>
      <c r="E285" s="40"/>
      <c r="F285" s="232" t="s">
        <v>365</v>
      </c>
      <c r="G285" s="40"/>
      <c r="H285" s="40"/>
      <c r="I285" s="233"/>
      <c r="J285" s="40"/>
      <c r="K285" s="40"/>
      <c r="L285" s="44"/>
      <c r="M285" s="234"/>
      <c r="N285" s="235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144</v>
      </c>
      <c r="AU285" s="17" t="s">
        <v>142</v>
      </c>
    </row>
    <row r="286" s="13" customFormat="1">
      <c r="A286" s="13"/>
      <c r="B286" s="236"/>
      <c r="C286" s="237"/>
      <c r="D286" s="238" t="s">
        <v>151</v>
      </c>
      <c r="E286" s="239" t="s">
        <v>1</v>
      </c>
      <c r="F286" s="240" t="s">
        <v>366</v>
      </c>
      <c r="G286" s="237"/>
      <c r="H286" s="241">
        <v>4</v>
      </c>
      <c r="I286" s="242"/>
      <c r="J286" s="237"/>
      <c r="K286" s="237"/>
      <c r="L286" s="243"/>
      <c r="M286" s="244"/>
      <c r="N286" s="245"/>
      <c r="O286" s="245"/>
      <c r="P286" s="245"/>
      <c r="Q286" s="245"/>
      <c r="R286" s="245"/>
      <c r="S286" s="245"/>
      <c r="T286" s="24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7" t="s">
        <v>151</v>
      </c>
      <c r="AU286" s="247" t="s">
        <v>142</v>
      </c>
      <c r="AV286" s="13" t="s">
        <v>142</v>
      </c>
      <c r="AW286" s="13" t="s">
        <v>34</v>
      </c>
      <c r="AX286" s="13" t="s">
        <v>85</v>
      </c>
      <c r="AY286" s="247" t="s">
        <v>133</v>
      </c>
    </row>
    <row r="287" s="2" customFormat="1" ht="16.5" customHeight="1">
      <c r="A287" s="38"/>
      <c r="B287" s="39"/>
      <c r="C287" s="218" t="s">
        <v>367</v>
      </c>
      <c r="D287" s="218" t="s">
        <v>136</v>
      </c>
      <c r="E287" s="219" t="s">
        <v>368</v>
      </c>
      <c r="F287" s="220" t="s">
        <v>369</v>
      </c>
      <c r="G287" s="221" t="s">
        <v>155</v>
      </c>
      <c r="H287" s="222">
        <v>1</v>
      </c>
      <c r="I287" s="223"/>
      <c r="J287" s="224">
        <f>ROUND(I287*H287,2)</f>
        <v>0</v>
      </c>
      <c r="K287" s="220" t="s">
        <v>140</v>
      </c>
      <c r="L287" s="44"/>
      <c r="M287" s="225" t="s">
        <v>1</v>
      </c>
      <c r="N287" s="226" t="s">
        <v>43</v>
      </c>
      <c r="O287" s="91"/>
      <c r="P287" s="227">
        <f>O287*H287</f>
        <v>0</v>
      </c>
      <c r="Q287" s="227">
        <v>0.00157</v>
      </c>
      <c r="R287" s="227">
        <f>Q287*H287</f>
        <v>0.00157</v>
      </c>
      <c r="S287" s="227">
        <v>0</v>
      </c>
      <c r="T287" s="228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9" t="s">
        <v>238</v>
      </c>
      <c r="AT287" s="229" t="s">
        <v>136</v>
      </c>
      <c r="AU287" s="229" t="s">
        <v>142</v>
      </c>
      <c r="AY287" s="17" t="s">
        <v>133</v>
      </c>
      <c r="BE287" s="230">
        <f>IF(N287="základní",J287,0)</f>
        <v>0</v>
      </c>
      <c r="BF287" s="230">
        <f>IF(N287="snížená",J287,0)</f>
        <v>0</v>
      </c>
      <c r="BG287" s="230">
        <f>IF(N287="zákl. přenesená",J287,0)</f>
        <v>0</v>
      </c>
      <c r="BH287" s="230">
        <f>IF(N287="sníž. přenesená",J287,0)</f>
        <v>0</v>
      </c>
      <c r="BI287" s="230">
        <f>IF(N287="nulová",J287,0)</f>
        <v>0</v>
      </c>
      <c r="BJ287" s="17" t="s">
        <v>142</v>
      </c>
      <c r="BK287" s="230">
        <f>ROUND(I287*H287,2)</f>
        <v>0</v>
      </c>
      <c r="BL287" s="17" t="s">
        <v>238</v>
      </c>
      <c r="BM287" s="229" t="s">
        <v>370</v>
      </c>
    </row>
    <row r="288" s="2" customFormat="1">
      <c r="A288" s="38"/>
      <c r="B288" s="39"/>
      <c r="C288" s="40"/>
      <c r="D288" s="231" t="s">
        <v>144</v>
      </c>
      <c r="E288" s="40"/>
      <c r="F288" s="232" t="s">
        <v>371</v>
      </c>
      <c r="G288" s="40"/>
      <c r="H288" s="40"/>
      <c r="I288" s="233"/>
      <c r="J288" s="40"/>
      <c r="K288" s="40"/>
      <c r="L288" s="44"/>
      <c r="M288" s="234"/>
      <c r="N288" s="235"/>
      <c r="O288" s="91"/>
      <c r="P288" s="91"/>
      <c r="Q288" s="91"/>
      <c r="R288" s="91"/>
      <c r="S288" s="91"/>
      <c r="T288" s="9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144</v>
      </c>
      <c r="AU288" s="17" t="s">
        <v>142</v>
      </c>
    </row>
    <row r="289" s="12" customFormat="1" ht="22.8" customHeight="1">
      <c r="A289" s="12"/>
      <c r="B289" s="202"/>
      <c r="C289" s="203"/>
      <c r="D289" s="204" t="s">
        <v>76</v>
      </c>
      <c r="E289" s="216" t="s">
        <v>372</v>
      </c>
      <c r="F289" s="216" t="s">
        <v>373</v>
      </c>
      <c r="G289" s="203"/>
      <c r="H289" s="203"/>
      <c r="I289" s="206"/>
      <c r="J289" s="217">
        <f>BK289</f>
        <v>0</v>
      </c>
      <c r="K289" s="203"/>
      <c r="L289" s="208"/>
      <c r="M289" s="209"/>
      <c r="N289" s="210"/>
      <c r="O289" s="210"/>
      <c r="P289" s="211">
        <f>SUM(P290:P298)</f>
        <v>0</v>
      </c>
      <c r="Q289" s="210"/>
      <c r="R289" s="211">
        <f>SUM(R290:R298)</f>
        <v>0.0017799999999999999</v>
      </c>
      <c r="S289" s="210"/>
      <c r="T289" s="212">
        <f>SUM(T290:T298)</f>
        <v>0.0020699999999999998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13" t="s">
        <v>142</v>
      </c>
      <c r="AT289" s="214" t="s">
        <v>76</v>
      </c>
      <c r="AU289" s="214" t="s">
        <v>85</v>
      </c>
      <c r="AY289" s="213" t="s">
        <v>133</v>
      </c>
      <c r="BK289" s="215">
        <f>SUM(BK290:BK298)</f>
        <v>0</v>
      </c>
    </row>
    <row r="290" s="2" customFormat="1" ht="24.15" customHeight="1">
      <c r="A290" s="38"/>
      <c r="B290" s="39"/>
      <c r="C290" s="218" t="s">
        <v>374</v>
      </c>
      <c r="D290" s="218" t="s">
        <v>136</v>
      </c>
      <c r="E290" s="219" t="s">
        <v>375</v>
      </c>
      <c r="F290" s="220" t="s">
        <v>376</v>
      </c>
      <c r="G290" s="221" t="s">
        <v>155</v>
      </c>
      <c r="H290" s="222">
        <v>7</v>
      </c>
      <c r="I290" s="223"/>
      <c r="J290" s="224">
        <f>ROUND(I290*H290,2)</f>
        <v>0</v>
      </c>
      <c r="K290" s="220" t="s">
        <v>140</v>
      </c>
      <c r="L290" s="44"/>
      <c r="M290" s="225" t="s">
        <v>1</v>
      </c>
      <c r="N290" s="226" t="s">
        <v>43</v>
      </c>
      <c r="O290" s="91"/>
      <c r="P290" s="227">
        <f>O290*H290</f>
        <v>0</v>
      </c>
      <c r="Q290" s="227">
        <v>0.00020000000000000001</v>
      </c>
      <c r="R290" s="227">
        <f>Q290*H290</f>
        <v>0.0014</v>
      </c>
      <c r="S290" s="227">
        <v>0</v>
      </c>
      <c r="T290" s="228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9" t="s">
        <v>238</v>
      </c>
      <c r="AT290" s="229" t="s">
        <v>136</v>
      </c>
      <c r="AU290" s="229" t="s">
        <v>142</v>
      </c>
      <c r="AY290" s="17" t="s">
        <v>133</v>
      </c>
      <c r="BE290" s="230">
        <f>IF(N290="základní",J290,0)</f>
        <v>0</v>
      </c>
      <c r="BF290" s="230">
        <f>IF(N290="snížená",J290,0)</f>
        <v>0</v>
      </c>
      <c r="BG290" s="230">
        <f>IF(N290="zákl. přenesená",J290,0)</f>
        <v>0</v>
      </c>
      <c r="BH290" s="230">
        <f>IF(N290="sníž. přenesená",J290,0)</f>
        <v>0</v>
      </c>
      <c r="BI290" s="230">
        <f>IF(N290="nulová",J290,0)</f>
        <v>0</v>
      </c>
      <c r="BJ290" s="17" t="s">
        <v>142</v>
      </c>
      <c r="BK290" s="230">
        <f>ROUND(I290*H290,2)</f>
        <v>0</v>
      </c>
      <c r="BL290" s="17" t="s">
        <v>238</v>
      </c>
      <c r="BM290" s="229" t="s">
        <v>377</v>
      </c>
    </row>
    <row r="291" s="2" customFormat="1">
      <c r="A291" s="38"/>
      <c r="B291" s="39"/>
      <c r="C291" s="40"/>
      <c r="D291" s="231" t="s">
        <v>144</v>
      </c>
      <c r="E291" s="40"/>
      <c r="F291" s="232" t="s">
        <v>378</v>
      </c>
      <c r="G291" s="40"/>
      <c r="H291" s="40"/>
      <c r="I291" s="233"/>
      <c r="J291" s="40"/>
      <c r="K291" s="40"/>
      <c r="L291" s="44"/>
      <c r="M291" s="234"/>
      <c r="N291" s="235"/>
      <c r="O291" s="91"/>
      <c r="P291" s="91"/>
      <c r="Q291" s="91"/>
      <c r="R291" s="91"/>
      <c r="S291" s="91"/>
      <c r="T291" s="92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144</v>
      </c>
      <c r="AU291" s="17" t="s">
        <v>142</v>
      </c>
    </row>
    <row r="292" s="13" customFormat="1">
      <c r="A292" s="13"/>
      <c r="B292" s="236"/>
      <c r="C292" s="237"/>
      <c r="D292" s="238" t="s">
        <v>151</v>
      </c>
      <c r="E292" s="239" t="s">
        <v>1</v>
      </c>
      <c r="F292" s="240" t="s">
        <v>379</v>
      </c>
      <c r="G292" s="237"/>
      <c r="H292" s="241">
        <v>7</v>
      </c>
      <c r="I292" s="242"/>
      <c r="J292" s="237"/>
      <c r="K292" s="237"/>
      <c r="L292" s="243"/>
      <c r="M292" s="244"/>
      <c r="N292" s="245"/>
      <c r="O292" s="245"/>
      <c r="P292" s="245"/>
      <c r="Q292" s="245"/>
      <c r="R292" s="245"/>
      <c r="S292" s="245"/>
      <c r="T292" s="24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7" t="s">
        <v>151</v>
      </c>
      <c r="AU292" s="247" t="s">
        <v>142</v>
      </c>
      <c r="AV292" s="13" t="s">
        <v>142</v>
      </c>
      <c r="AW292" s="13" t="s">
        <v>34</v>
      </c>
      <c r="AX292" s="13" t="s">
        <v>85</v>
      </c>
      <c r="AY292" s="247" t="s">
        <v>133</v>
      </c>
    </row>
    <row r="293" s="2" customFormat="1" ht="21.75" customHeight="1">
      <c r="A293" s="38"/>
      <c r="B293" s="39"/>
      <c r="C293" s="218" t="s">
        <v>380</v>
      </c>
      <c r="D293" s="218" t="s">
        <v>136</v>
      </c>
      <c r="E293" s="219" t="s">
        <v>381</v>
      </c>
      <c r="F293" s="220" t="s">
        <v>382</v>
      </c>
      <c r="G293" s="221" t="s">
        <v>139</v>
      </c>
      <c r="H293" s="222">
        <v>1</v>
      </c>
      <c r="I293" s="223"/>
      <c r="J293" s="224">
        <f>ROUND(I293*H293,2)</f>
        <v>0</v>
      </c>
      <c r="K293" s="220" t="s">
        <v>140</v>
      </c>
      <c r="L293" s="44"/>
      <c r="M293" s="225" t="s">
        <v>1</v>
      </c>
      <c r="N293" s="226" t="s">
        <v>43</v>
      </c>
      <c r="O293" s="91"/>
      <c r="P293" s="227">
        <f>O293*H293</f>
        <v>0</v>
      </c>
      <c r="Q293" s="227">
        <v>0.00012999999999999999</v>
      </c>
      <c r="R293" s="227">
        <f>Q293*H293</f>
        <v>0.00012999999999999999</v>
      </c>
      <c r="S293" s="227">
        <v>0</v>
      </c>
      <c r="T293" s="228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9" t="s">
        <v>238</v>
      </c>
      <c r="AT293" s="229" t="s">
        <v>136</v>
      </c>
      <c r="AU293" s="229" t="s">
        <v>142</v>
      </c>
      <c r="AY293" s="17" t="s">
        <v>133</v>
      </c>
      <c r="BE293" s="230">
        <f>IF(N293="základní",J293,0)</f>
        <v>0</v>
      </c>
      <c r="BF293" s="230">
        <f>IF(N293="snížená",J293,0)</f>
        <v>0</v>
      </c>
      <c r="BG293" s="230">
        <f>IF(N293="zákl. přenesená",J293,0)</f>
        <v>0</v>
      </c>
      <c r="BH293" s="230">
        <f>IF(N293="sníž. přenesená",J293,0)</f>
        <v>0</v>
      </c>
      <c r="BI293" s="230">
        <f>IF(N293="nulová",J293,0)</f>
        <v>0</v>
      </c>
      <c r="BJ293" s="17" t="s">
        <v>142</v>
      </c>
      <c r="BK293" s="230">
        <f>ROUND(I293*H293,2)</f>
        <v>0</v>
      </c>
      <c r="BL293" s="17" t="s">
        <v>238</v>
      </c>
      <c r="BM293" s="229" t="s">
        <v>383</v>
      </c>
    </row>
    <row r="294" s="2" customFormat="1">
      <c r="A294" s="38"/>
      <c r="B294" s="39"/>
      <c r="C294" s="40"/>
      <c r="D294" s="231" t="s">
        <v>144</v>
      </c>
      <c r="E294" s="40"/>
      <c r="F294" s="232" t="s">
        <v>384</v>
      </c>
      <c r="G294" s="40"/>
      <c r="H294" s="40"/>
      <c r="I294" s="233"/>
      <c r="J294" s="40"/>
      <c r="K294" s="40"/>
      <c r="L294" s="44"/>
      <c r="M294" s="234"/>
      <c r="N294" s="235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144</v>
      </c>
      <c r="AU294" s="17" t="s">
        <v>142</v>
      </c>
    </row>
    <row r="295" s="2" customFormat="1" ht="16.5" customHeight="1">
      <c r="A295" s="38"/>
      <c r="B295" s="39"/>
      <c r="C295" s="218" t="s">
        <v>385</v>
      </c>
      <c r="D295" s="218" t="s">
        <v>136</v>
      </c>
      <c r="E295" s="219" t="s">
        <v>386</v>
      </c>
      <c r="F295" s="220" t="s">
        <v>387</v>
      </c>
      <c r="G295" s="221" t="s">
        <v>388</v>
      </c>
      <c r="H295" s="222">
        <v>1</v>
      </c>
      <c r="I295" s="223"/>
      <c r="J295" s="224">
        <f>ROUND(I295*H295,2)</f>
        <v>0</v>
      </c>
      <c r="K295" s="220" t="s">
        <v>140</v>
      </c>
      <c r="L295" s="44"/>
      <c r="M295" s="225" t="s">
        <v>1</v>
      </c>
      <c r="N295" s="226" t="s">
        <v>43</v>
      </c>
      <c r="O295" s="91"/>
      <c r="P295" s="227">
        <f>O295*H295</f>
        <v>0</v>
      </c>
      <c r="Q295" s="227">
        <v>0.00025000000000000001</v>
      </c>
      <c r="R295" s="227">
        <f>Q295*H295</f>
        <v>0.00025000000000000001</v>
      </c>
      <c r="S295" s="227">
        <v>0</v>
      </c>
      <c r="T295" s="228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9" t="s">
        <v>238</v>
      </c>
      <c r="AT295" s="229" t="s">
        <v>136</v>
      </c>
      <c r="AU295" s="229" t="s">
        <v>142</v>
      </c>
      <c r="AY295" s="17" t="s">
        <v>133</v>
      </c>
      <c r="BE295" s="230">
        <f>IF(N295="základní",J295,0)</f>
        <v>0</v>
      </c>
      <c r="BF295" s="230">
        <f>IF(N295="snížená",J295,0)</f>
        <v>0</v>
      </c>
      <c r="BG295" s="230">
        <f>IF(N295="zákl. přenesená",J295,0)</f>
        <v>0</v>
      </c>
      <c r="BH295" s="230">
        <f>IF(N295="sníž. přenesená",J295,0)</f>
        <v>0</v>
      </c>
      <c r="BI295" s="230">
        <f>IF(N295="nulová",J295,0)</f>
        <v>0</v>
      </c>
      <c r="BJ295" s="17" t="s">
        <v>142</v>
      </c>
      <c r="BK295" s="230">
        <f>ROUND(I295*H295,2)</f>
        <v>0</v>
      </c>
      <c r="BL295" s="17" t="s">
        <v>238</v>
      </c>
      <c r="BM295" s="229" t="s">
        <v>389</v>
      </c>
    </row>
    <row r="296" s="2" customFormat="1">
      <c r="A296" s="38"/>
      <c r="B296" s="39"/>
      <c r="C296" s="40"/>
      <c r="D296" s="231" t="s">
        <v>144</v>
      </c>
      <c r="E296" s="40"/>
      <c r="F296" s="232" t="s">
        <v>390</v>
      </c>
      <c r="G296" s="40"/>
      <c r="H296" s="40"/>
      <c r="I296" s="233"/>
      <c r="J296" s="40"/>
      <c r="K296" s="40"/>
      <c r="L296" s="44"/>
      <c r="M296" s="234"/>
      <c r="N296" s="235"/>
      <c r="O296" s="91"/>
      <c r="P296" s="91"/>
      <c r="Q296" s="91"/>
      <c r="R296" s="91"/>
      <c r="S296" s="91"/>
      <c r="T296" s="92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144</v>
      </c>
      <c r="AU296" s="17" t="s">
        <v>142</v>
      </c>
    </row>
    <row r="297" s="2" customFormat="1" ht="24.15" customHeight="1">
      <c r="A297" s="38"/>
      <c r="B297" s="39"/>
      <c r="C297" s="218" t="s">
        <v>391</v>
      </c>
      <c r="D297" s="218" t="s">
        <v>136</v>
      </c>
      <c r="E297" s="219" t="s">
        <v>392</v>
      </c>
      <c r="F297" s="220" t="s">
        <v>393</v>
      </c>
      <c r="G297" s="221" t="s">
        <v>139</v>
      </c>
      <c r="H297" s="222">
        <v>3</v>
      </c>
      <c r="I297" s="223"/>
      <c r="J297" s="224">
        <f>ROUND(I297*H297,2)</f>
        <v>0</v>
      </c>
      <c r="K297" s="220" t="s">
        <v>140</v>
      </c>
      <c r="L297" s="44"/>
      <c r="M297" s="225" t="s">
        <v>1</v>
      </c>
      <c r="N297" s="226" t="s">
        <v>43</v>
      </c>
      <c r="O297" s="91"/>
      <c r="P297" s="227">
        <f>O297*H297</f>
        <v>0</v>
      </c>
      <c r="Q297" s="227">
        <v>0</v>
      </c>
      <c r="R297" s="227">
        <f>Q297*H297</f>
        <v>0</v>
      </c>
      <c r="S297" s="227">
        <v>0.00068999999999999997</v>
      </c>
      <c r="T297" s="228">
        <f>S297*H297</f>
        <v>0.0020699999999999998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9" t="s">
        <v>238</v>
      </c>
      <c r="AT297" s="229" t="s">
        <v>136</v>
      </c>
      <c r="AU297" s="229" t="s">
        <v>142</v>
      </c>
      <c r="AY297" s="17" t="s">
        <v>133</v>
      </c>
      <c r="BE297" s="230">
        <f>IF(N297="základní",J297,0)</f>
        <v>0</v>
      </c>
      <c r="BF297" s="230">
        <f>IF(N297="snížená",J297,0)</f>
        <v>0</v>
      </c>
      <c r="BG297" s="230">
        <f>IF(N297="zákl. přenesená",J297,0)</f>
        <v>0</v>
      </c>
      <c r="BH297" s="230">
        <f>IF(N297="sníž. přenesená",J297,0)</f>
        <v>0</v>
      </c>
      <c r="BI297" s="230">
        <f>IF(N297="nulová",J297,0)</f>
        <v>0</v>
      </c>
      <c r="BJ297" s="17" t="s">
        <v>142</v>
      </c>
      <c r="BK297" s="230">
        <f>ROUND(I297*H297,2)</f>
        <v>0</v>
      </c>
      <c r="BL297" s="17" t="s">
        <v>238</v>
      </c>
      <c r="BM297" s="229" t="s">
        <v>394</v>
      </c>
    </row>
    <row r="298" s="2" customFormat="1">
      <c r="A298" s="38"/>
      <c r="B298" s="39"/>
      <c r="C298" s="40"/>
      <c r="D298" s="231" t="s">
        <v>144</v>
      </c>
      <c r="E298" s="40"/>
      <c r="F298" s="232" t="s">
        <v>395</v>
      </c>
      <c r="G298" s="40"/>
      <c r="H298" s="40"/>
      <c r="I298" s="233"/>
      <c r="J298" s="40"/>
      <c r="K298" s="40"/>
      <c r="L298" s="44"/>
      <c r="M298" s="234"/>
      <c r="N298" s="235"/>
      <c r="O298" s="91"/>
      <c r="P298" s="91"/>
      <c r="Q298" s="91"/>
      <c r="R298" s="91"/>
      <c r="S298" s="91"/>
      <c r="T298" s="9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144</v>
      </c>
      <c r="AU298" s="17" t="s">
        <v>142</v>
      </c>
    </row>
    <row r="299" s="12" customFormat="1" ht="22.8" customHeight="1">
      <c r="A299" s="12"/>
      <c r="B299" s="202"/>
      <c r="C299" s="203"/>
      <c r="D299" s="204" t="s">
        <v>76</v>
      </c>
      <c r="E299" s="216" t="s">
        <v>396</v>
      </c>
      <c r="F299" s="216" t="s">
        <v>397</v>
      </c>
      <c r="G299" s="203"/>
      <c r="H299" s="203"/>
      <c r="I299" s="206"/>
      <c r="J299" s="217">
        <f>BK299</f>
        <v>0</v>
      </c>
      <c r="K299" s="203"/>
      <c r="L299" s="208"/>
      <c r="M299" s="209"/>
      <c r="N299" s="210"/>
      <c r="O299" s="210"/>
      <c r="P299" s="211">
        <f>SUM(P300:P354)</f>
        <v>0</v>
      </c>
      <c r="Q299" s="210"/>
      <c r="R299" s="211">
        <f>SUM(R300:R354)</f>
        <v>0.14720999999999998</v>
      </c>
      <c r="S299" s="210"/>
      <c r="T299" s="212">
        <f>SUM(T300:T354)</f>
        <v>0.32666999999999996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13" t="s">
        <v>142</v>
      </c>
      <c r="AT299" s="214" t="s">
        <v>76</v>
      </c>
      <c r="AU299" s="214" t="s">
        <v>85</v>
      </c>
      <c r="AY299" s="213" t="s">
        <v>133</v>
      </c>
      <c r="BK299" s="215">
        <f>SUM(BK300:BK354)</f>
        <v>0</v>
      </c>
    </row>
    <row r="300" s="2" customFormat="1" ht="16.5" customHeight="1">
      <c r="A300" s="38"/>
      <c r="B300" s="39"/>
      <c r="C300" s="218" t="s">
        <v>398</v>
      </c>
      <c r="D300" s="218" t="s">
        <v>136</v>
      </c>
      <c r="E300" s="219" t="s">
        <v>399</v>
      </c>
      <c r="F300" s="220" t="s">
        <v>400</v>
      </c>
      <c r="G300" s="221" t="s">
        <v>401</v>
      </c>
      <c r="H300" s="222">
        <v>1</v>
      </c>
      <c r="I300" s="223"/>
      <c r="J300" s="224">
        <f>ROUND(I300*H300,2)</f>
        <v>0</v>
      </c>
      <c r="K300" s="220" t="s">
        <v>140</v>
      </c>
      <c r="L300" s="44"/>
      <c r="M300" s="225" t="s">
        <v>1</v>
      </c>
      <c r="N300" s="226" t="s">
        <v>43</v>
      </c>
      <c r="O300" s="91"/>
      <c r="P300" s="227">
        <f>O300*H300</f>
        <v>0</v>
      </c>
      <c r="Q300" s="227">
        <v>0</v>
      </c>
      <c r="R300" s="227">
        <f>Q300*H300</f>
        <v>0</v>
      </c>
      <c r="S300" s="227">
        <v>0.034200000000000001</v>
      </c>
      <c r="T300" s="228">
        <f>S300*H300</f>
        <v>0.034200000000000001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9" t="s">
        <v>238</v>
      </c>
      <c r="AT300" s="229" t="s">
        <v>136</v>
      </c>
      <c r="AU300" s="229" t="s">
        <v>142</v>
      </c>
      <c r="AY300" s="17" t="s">
        <v>133</v>
      </c>
      <c r="BE300" s="230">
        <f>IF(N300="základní",J300,0)</f>
        <v>0</v>
      </c>
      <c r="BF300" s="230">
        <f>IF(N300="snížená",J300,0)</f>
        <v>0</v>
      </c>
      <c r="BG300" s="230">
        <f>IF(N300="zákl. přenesená",J300,0)</f>
        <v>0</v>
      </c>
      <c r="BH300" s="230">
        <f>IF(N300="sníž. přenesená",J300,0)</f>
        <v>0</v>
      </c>
      <c r="BI300" s="230">
        <f>IF(N300="nulová",J300,0)</f>
        <v>0</v>
      </c>
      <c r="BJ300" s="17" t="s">
        <v>142</v>
      </c>
      <c r="BK300" s="230">
        <f>ROUND(I300*H300,2)</f>
        <v>0</v>
      </c>
      <c r="BL300" s="17" t="s">
        <v>238</v>
      </c>
      <c r="BM300" s="229" t="s">
        <v>402</v>
      </c>
    </row>
    <row r="301" s="2" customFormat="1">
      <c r="A301" s="38"/>
      <c r="B301" s="39"/>
      <c r="C301" s="40"/>
      <c r="D301" s="231" t="s">
        <v>144</v>
      </c>
      <c r="E301" s="40"/>
      <c r="F301" s="232" t="s">
        <v>403</v>
      </c>
      <c r="G301" s="40"/>
      <c r="H301" s="40"/>
      <c r="I301" s="233"/>
      <c r="J301" s="40"/>
      <c r="K301" s="40"/>
      <c r="L301" s="44"/>
      <c r="M301" s="234"/>
      <c r="N301" s="235"/>
      <c r="O301" s="91"/>
      <c r="P301" s="91"/>
      <c r="Q301" s="91"/>
      <c r="R301" s="91"/>
      <c r="S301" s="91"/>
      <c r="T301" s="92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144</v>
      </c>
      <c r="AU301" s="17" t="s">
        <v>142</v>
      </c>
    </row>
    <row r="302" s="2" customFormat="1" ht="24.15" customHeight="1">
      <c r="A302" s="38"/>
      <c r="B302" s="39"/>
      <c r="C302" s="218" t="s">
        <v>404</v>
      </c>
      <c r="D302" s="218" t="s">
        <v>136</v>
      </c>
      <c r="E302" s="219" t="s">
        <v>405</v>
      </c>
      <c r="F302" s="220" t="s">
        <v>406</v>
      </c>
      <c r="G302" s="221" t="s">
        <v>401</v>
      </c>
      <c r="H302" s="222">
        <v>1</v>
      </c>
      <c r="I302" s="223"/>
      <c r="J302" s="224">
        <f>ROUND(I302*H302,2)</f>
        <v>0</v>
      </c>
      <c r="K302" s="220" t="s">
        <v>1</v>
      </c>
      <c r="L302" s="44"/>
      <c r="M302" s="225" t="s">
        <v>1</v>
      </c>
      <c r="N302" s="226" t="s">
        <v>43</v>
      </c>
      <c r="O302" s="91"/>
      <c r="P302" s="227">
        <f>O302*H302</f>
        <v>0</v>
      </c>
      <c r="Q302" s="227">
        <v>0.031919999999999997</v>
      </c>
      <c r="R302" s="227">
        <f>Q302*H302</f>
        <v>0.031919999999999997</v>
      </c>
      <c r="S302" s="227">
        <v>0</v>
      </c>
      <c r="T302" s="228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29" t="s">
        <v>238</v>
      </c>
      <c r="AT302" s="229" t="s">
        <v>136</v>
      </c>
      <c r="AU302" s="229" t="s">
        <v>142</v>
      </c>
      <c r="AY302" s="17" t="s">
        <v>133</v>
      </c>
      <c r="BE302" s="230">
        <f>IF(N302="základní",J302,0)</f>
        <v>0</v>
      </c>
      <c r="BF302" s="230">
        <f>IF(N302="snížená",J302,0)</f>
        <v>0</v>
      </c>
      <c r="BG302" s="230">
        <f>IF(N302="zákl. přenesená",J302,0)</f>
        <v>0</v>
      </c>
      <c r="BH302" s="230">
        <f>IF(N302="sníž. přenesená",J302,0)</f>
        <v>0</v>
      </c>
      <c r="BI302" s="230">
        <f>IF(N302="nulová",J302,0)</f>
        <v>0</v>
      </c>
      <c r="BJ302" s="17" t="s">
        <v>142</v>
      </c>
      <c r="BK302" s="230">
        <f>ROUND(I302*H302,2)</f>
        <v>0</v>
      </c>
      <c r="BL302" s="17" t="s">
        <v>238</v>
      </c>
      <c r="BM302" s="229" t="s">
        <v>407</v>
      </c>
    </row>
    <row r="303" s="2" customFormat="1">
      <c r="A303" s="38"/>
      <c r="B303" s="39"/>
      <c r="C303" s="40"/>
      <c r="D303" s="238" t="s">
        <v>408</v>
      </c>
      <c r="E303" s="40"/>
      <c r="F303" s="269" t="s">
        <v>409</v>
      </c>
      <c r="G303" s="40"/>
      <c r="H303" s="40"/>
      <c r="I303" s="233"/>
      <c r="J303" s="40"/>
      <c r="K303" s="40"/>
      <c r="L303" s="44"/>
      <c r="M303" s="234"/>
      <c r="N303" s="235"/>
      <c r="O303" s="91"/>
      <c r="P303" s="91"/>
      <c r="Q303" s="91"/>
      <c r="R303" s="91"/>
      <c r="S303" s="91"/>
      <c r="T303" s="92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T303" s="17" t="s">
        <v>408</v>
      </c>
      <c r="AU303" s="17" t="s">
        <v>142</v>
      </c>
    </row>
    <row r="304" s="2" customFormat="1" ht="16.5" customHeight="1">
      <c r="A304" s="38"/>
      <c r="B304" s="39"/>
      <c r="C304" s="218" t="s">
        <v>410</v>
      </c>
      <c r="D304" s="218" t="s">
        <v>136</v>
      </c>
      <c r="E304" s="219" t="s">
        <v>411</v>
      </c>
      <c r="F304" s="220" t="s">
        <v>412</v>
      </c>
      <c r="G304" s="221" t="s">
        <v>139</v>
      </c>
      <c r="H304" s="222">
        <v>1</v>
      </c>
      <c r="I304" s="223"/>
      <c r="J304" s="224">
        <f>ROUND(I304*H304,2)</f>
        <v>0</v>
      </c>
      <c r="K304" s="220" t="s">
        <v>140</v>
      </c>
      <c r="L304" s="44"/>
      <c r="M304" s="225" t="s">
        <v>1</v>
      </c>
      <c r="N304" s="226" t="s">
        <v>43</v>
      </c>
      <c r="O304" s="91"/>
      <c r="P304" s="227">
        <f>O304*H304</f>
        <v>0</v>
      </c>
      <c r="Q304" s="227">
        <v>0</v>
      </c>
      <c r="R304" s="227">
        <f>Q304*H304</f>
        <v>0</v>
      </c>
      <c r="S304" s="227">
        <v>0</v>
      </c>
      <c r="T304" s="228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9" t="s">
        <v>238</v>
      </c>
      <c r="AT304" s="229" t="s">
        <v>136</v>
      </c>
      <c r="AU304" s="229" t="s">
        <v>142</v>
      </c>
      <c r="AY304" s="17" t="s">
        <v>133</v>
      </c>
      <c r="BE304" s="230">
        <f>IF(N304="základní",J304,0)</f>
        <v>0</v>
      </c>
      <c r="BF304" s="230">
        <f>IF(N304="snížená",J304,0)</f>
        <v>0</v>
      </c>
      <c r="BG304" s="230">
        <f>IF(N304="zákl. přenesená",J304,0)</f>
        <v>0</v>
      </c>
      <c r="BH304" s="230">
        <f>IF(N304="sníž. přenesená",J304,0)</f>
        <v>0</v>
      </c>
      <c r="BI304" s="230">
        <f>IF(N304="nulová",J304,0)</f>
        <v>0</v>
      </c>
      <c r="BJ304" s="17" t="s">
        <v>142</v>
      </c>
      <c r="BK304" s="230">
        <f>ROUND(I304*H304,2)</f>
        <v>0</v>
      </c>
      <c r="BL304" s="17" t="s">
        <v>238</v>
      </c>
      <c r="BM304" s="229" t="s">
        <v>413</v>
      </c>
    </row>
    <row r="305" s="2" customFormat="1">
      <c r="A305" s="38"/>
      <c r="B305" s="39"/>
      <c r="C305" s="40"/>
      <c r="D305" s="231" t="s">
        <v>144</v>
      </c>
      <c r="E305" s="40"/>
      <c r="F305" s="232" t="s">
        <v>414</v>
      </c>
      <c r="G305" s="40"/>
      <c r="H305" s="40"/>
      <c r="I305" s="233"/>
      <c r="J305" s="40"/>
      <c r="K305" s="40"/>
      <c r="L305" s="44"/>
      <c r="M305" s="234"/>
      <c r="N305" s="235"/>
      <c r="O305" s="91"/>
      <c r="P305" s="91"/>
      <c r="Q305" s="91"/>
      <c r="R305" s="91"/>
      <c r="S305" s="91"/>
      <c r="T305" s="92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144</v>
      </c>
      <c r="AU305" s="17" t="s">
        <v>142</v>
      </c>
    </row>
    <row r="306" s="2" customFormat="1">
      <c r="A306" s="38"/>
      <c r="B306" s="39"/>
      <c r="C306" s="40"/>
      <c r="D306" s="238" t="s">
        <v>408</v>
      </c>
      <c r="E306" s="40"/>
      <c r="F306" s="269" t="s">
        <v>415</v>
      </c>
      <c r="G306" s="40"/>
      <c r="H306" s="40"/>
      <c r="I306" s="233"/>
      <c r="J306" s="40"/>
      <c r="K306" s="40"/>
      <c r="L306" s="44"/>
      <c r="M306" s="234"/>
      <c r="N306" s="235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408</v>
      </c>
      <c r="AU306" s="17" t="s">
        <v>142</v>
      </c>
    </row>
    <row r="307" s="2" customFormat="1" ht="16.5" customHeight="1">
      <c r="A307" s="38"/>
      <c r="B307" s="39"/>
      <c r="C307" s="259" t="s">
        <v>416</v>
      </c>
      <c r="D307" s="259" t="s">
        <v>244</v>
      </c>
      <c r="E307" s="260" t="s">
        <v>417</v>
      </c>
      <c r="F307" s="261" t="s">
        <v>418</v>
      </c>
      <c r="G307" s="262" t="s">
        <v>139</v>
      </c>
      <c r="H307" s="263">
        <v>1</v>
      </c>
      <c r="I307" s="264"/>
      <c r="J307" s="265">
        <f>ROUND(I307*H307,2)</f>
        <v>0</v>
      </c>
      <c r="K307" s="261" t="s">
        <v>140</v>
      </c>
      <c r="L307" s="266"/>
      <c r="M307" s="267" t="s">
        <v>1</v>
      </c>
      <c r="N307" s="268" t="s">
        <v>43</v>
      </c>
      <c r="O307" s="91"/>
      <c r="P307" s="227">
        <f>O307*H307</f>
        <v>0</v>
      </c>
      <c r="Q307" s="227">
        <v>0.0022000000000000001</v>
      </c>
      <c r="R307" s="227">
        <f>Q307*H307</f>
        <v>0.0022000000000000001</v>
      </c>
      <c r="S307" s="227">
        <v>0</v>
      </c>
      <c r="T307" s="228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9" t="s">
        <v>334</v>
      </c>
      <c r="AT307" s="229" t="s">
        <v>244</v>
      </c>
      <c r="AU307" s="229" t="s">
        <v>142</v>
      </c>
      <c r="AY307" s="17" t="s">
        <v>133</v>
      </c>
      <c r="BE307" s="230">
        <f>IF(N307="základní",J307,0)</f>
        <v>0</v>
      </c>
      <c r="BF307" s="230">
        <f>IF(N307="snížená",J307,0)</f>
        <v>0</v>
      </c>
      <c r="BG307" s="230">
        <f>IF(N307="zákl. přenesená",J307,0)</f>
        <v>0</v>
      </c>
      <c r="BH307" s="230">
        <f>IF(N307="sníž. přenesená",J307,0)</f>
        <v>0</v>
      </c>
      <c r="BI307" s="230">
        <f>IF(N307="nulová",J307,0)</f>
        <v>0</v>
      </c>
      <c r="BJ307" s="17" t="s">
        <v>142</v>
      </c>
      <c r="BK307" s="230">
        <f>ROUND(I307*H307,2)</f>
        <v>0</v>
      </c>
      <c r="BL307" s="17" t="s">
        <v>238</v>
      </c>
      <c r="BM307" s="229" t="s">
        <v>419</v>
      </c>
    </row>
    <row r="308" s="2" customFormat="1">
      <c r="A308" s="38"/>
      <c r="B308" s="39"/>
      <c r="C308" s="40"/>
      <c r="D308" s="238" t="s">
        <v>408</v>
      </c>
      <c r="E308" s="40"/>
      <c r="F308" s="269" t="s">
        <v>409</v>
      </c>
      <c r="G308" s="40"/>
      <c r="H308" s="40"/>
      <c r="I308" s="233"/>
      <c r="J308" s="40"/>
      <c r="K308" s="40"/>
      <c r="L308" s="44"/>
      <c r="M308" s="234"/>
      <c r="N308" s="235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408</v>
      </c>
      <c r="AU308" s="17" t="s">
        <v>142</v>
      </c>
    </row>
    <row r="309" s="2" customFormat="1" ht="16.5" customHeight="1">
      <c r="A309" s="38"/>
      <c r="B309" s="39"/>
      <c r="C309" s="218" t="s">
        <v>420</v>
      </c>
      <c r="D309" s="218" t="s">
        <v>136</v>
      </c>
      <c r="E309" s="219" t="s">
        <v>421</v>
      </c>
      <c r="F309" s="220" t="s">
        <v>422</v>
      </c>
      <c r="G309" s="221" t="s">
        <v>401</v>
      </c>
      <c r="H309" s="222">
        <v>1</v>
      </c>
      <c r="I309" s="223"/>
      <c r="J309" s="224">
        <f>ROUND(I309*H309,2)</f>
        <v>0</v>
      </c>
      <c r="K309" s="220" t="s">
        <v>140</v>
      </c>
      <c r="L309" s="44"/>
      <c r="M309" s="225" t="s">
        <v>1</v>
      </c>
      <c r="N309" s="226" t="s">
        <v>43</v>
      </c>
      <c r="O309" s="91"/>
      <c r="P309" s="227">
        <f>O309*H309</f>
        <v>0</v>
      </c>
      <c r="Q309" s="227">
        <v>0</v>
      </c>
      <c r="R309" s="227">
        <f>Q309*H309</f>
        <v>0</v>
      </c>
      <c r="S309" s="227">
        <v>0.019460000000000002</v>
      </c>
      <c r="T309" s="228">
        <f>S309*H309</f>
        <v>0.019460000000000002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9" t="s">
        <v>238</v>
      </c>
      <c r="AT309" s="229" t="s">
        <v>136</v>
      </c>
      <c r="AU309" s="229" t="s">
        <v>142</v>
      </c>
      <c r="AY309" s="17" t="s">
        <v>133</v>
      </c>
      <c r="BE309" s="230">
        <f>IF(N309="základní",J309,0)</f>
        <v>0</v>
      </c>
      <c r="BF309" s="230">
        <f>IF(N309="snížená",J309,0)</f>
        <v>0</v>
      </c>
      <c r="BG309" s="230">
        <f>IF(N309="zákl. přenesená",J309,0)</f>
        <v>0</v>
      </c>
      <c r="BH309" s="230">
        <f>IF(N309="sníž. přenesená",J309,0)</f>
        <v>0</v>
      </c>
      <c r="BI309" s="230">
        <f>IF(N309="nulová",J309,0)</f>
        <v>0</v>
      </c>
      <c r="BJ309" s="17" t="s">
        <v>142</v>
      </c>
      <c r="BK309" s="230">
        <f>ROUND(I309*H309,2)</f>
        <v>0</v>
      </c>
      <c r="BL309" s="17" t="s">
        <v>238</v>
      </c>
      <c r="BM309" s="229" t="s">
        <v>423</v>
      </c>
    </row>
    <row r="310" s="2" customFormat="1">
      <c r="A310" s="38"/>
      <c r="B310" s="39"/>
      <c r="C310" s="40"/>
      <c r="D310" s="231" t="s">
        <v>144</v>
      </c>
      <c r="E310" s="40"/>
      <c r="F310" s="232" t="s">
        <v>424</v>
      </c>
      <c r="G310" s="40"/>
      <c r="H310" s="40"/>
      <c r="I310" s="233"/>
      <c r="J310" s="40"/>
      <c r="K310" s="40"/>
      <c r="L310" s="44"/>
      <c r="M310" s="234"/>
      <c r="N310" s="235"/>
      <c r="O310" s="91"/>
      <c r="P310" s="91"/>
      <c r="Q310" s="91"/>
      <c r="R310" s="91"/>
      <c r="S310" s="91"/>
      <c r="T310" s="92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144</v>
      </c>
      <c r="AU310" s="17" t="s">
        <v>142</v>
      </c>
    </row>
    <row r="311" s="2" customFormat="1" ht="16.5" customHeight="1">
      <c r="A311" s="38"/>
      <c r="B311" s="39"/>
      <c r="C311" s="218" t="s">
        <v>425</v>
      </c>
      <c r="D311" s="218" t="s">
        <v>136</v>
      </c>
      <c r="E311" s="219" t="s">
        <v>426</v>
      </c>
      <c r="F311" s="220" t="s">
        <v>427</v>
      </c>
      <c r="G311" s="221" t="s">
        <v>401</v>
      </c>
      <c r="H311" s="222">
        <v>1</v>
      </c>
      <c r="I311" s="223"/>
      <c r="J311" s="224">
        <f>ROUND(I311*H311,2)</f>
        <v>0</v>
      </c>
      <c r="K311" s="220" t="s">
        <v>140</v>
      </c>
      <c r="L311" s="44"/>
      <c r="M311" s="225" t="s">
        <v>1</v>
      </c>
      <c r="N311" s="226" t="s">
        <v>43</v>
      </c>
      <c r="O311" s="91"/>
      <c r="P311" s="227">
        <f>O311*H311</f>
        <v>0</v>
      </c>
      <c r="Q311" s="227">
        <v>0.0032599999999999999</v>
      </c>
      <c r="R311" s="227">
        <f>Q311*H311</f>
        <v>0.0032599999999999999</v>
      </c>
      <c r="S311" s="227">
        <v>0</v>
      </c>
      <c r="T311" s="228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29" t="s">
        <v>238</v>
      </c>
      <c r="AT311" s="229" t="s">
        <v>136</v>
      </c>
      <c r="AU311" s="229" t="s">
        <v>142</v>
      </c>
      <c r="AY311" s="17" t="s">
        <v>133</v>
      </c>
      <c r="BE311" s="230">
        <f>IF(N311="základní",J311,0)</f>
        <v>0</v>
      </c>
      <c r="BF311" s="230">
        <f>IF(N311="snížená",J311,0)</f>
        <v>0</v>
      </c>
      <c r="BG311" s="230">
        <f>IF(N311="zákl. přenesená",J311,0)</f>
        <v>0</v>
      </c>
      <c r="BH311" s="230">
        <f>IF(N311="sníž. přenesená",J311,0)</f>
        <v>0</v>
      </c>
      <c r="BI311" s="230">
        <f>IF(N311="nulová",J311,0)</f>
        <v>0</v>
      </c>
      <c r="BJ311" s="17" t="s">
        <v>142</v>
      </c>
      <c r="BK311" s="230">
        <f>ROUND(I311*H311,2)</f>
        <v>0</v>
      </c>
      <c r="BL311" s="17" t="s">
        <v>238</v>
      </c>
      <c r="BM311" s="229" t="s">
        <v>428</v>
      </c>
    </row>
    <row r="312" s="2" customFormat="1">
      <c r="A312" s="38"/>
      <c r="B312" s="39"/>
      <c r="C312" s="40"/>
      <c r="D312" s="231" t="s">
        <v>144</v>
      </c>
      <c r="E312" s="40"/>
      <c r="F312" s="232" t="s">
        <v>429</v>
      </c>
      <c r="G312" s="40"/>
      <c r="H312" s="40"/>
      <c r="I312" s="233"/>
      <c r="J312" s="40"/>
      <c r="K312" s="40"/>
      <c r="L312" s="44"/>
      <c r="M312" s="234"/>
      <c r="N312" s="235"/>
      <c r="O312" s="91"/>
      <c r="P312" s="91"/>
      <c r="Q312" s="91"/>
      <c r="R312" s="91"/>
      <c r="S312" s="91"/>
      <c r="T312" s="92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144</v>
      </c>
      <c r="AU312" s="17" t="s">
        <v>142</v>
      </c>
    </row>
    <row r="313" s="2" customFormat="1">
      <c r="A313" s="38"/>
      <c r="B313" s="39"/>
      <c r="C313" s="40"/>
      <c r="D313" s="238" t="s">
        <v>408</v>
      </c>
      <c r="E313" s="40"/>
      <c r="F313" s="269" t="s">
        <v>415</v>
      </c>
      <c r="G313" s="40"/>
      <c r="H313" s="40"/>
      <c r="I313" s="233"/>
      <c r="J313" s="40"/>
      <c r="K313" s="40"/>
      <c r="L313" s="44"/>
      <c r="M313" s="234"/>
      <c r="N313" s="235"/>
      <c r="O313" s="91"/>
      <c r="P313" s="91"/>
      <c r="Q313" s="91"/>
      <c r="R313" s="91"/>
      <c r="S313" s="91"/>
      <c r="T313" s="92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7" t="s">
        <v>408</v>
      </c>
      <c r="AU313" s="17" t="s">
        <v>142</v>
      </c>
    </row>
    <row r="314" s="2" customFormat="1" ht="16.5" customHeight="1">
      <c r="A314" s="38"/>
      <c r="B314" s="39"/>
      <c r="C314" s="259" t="s">
        <v>430</v>
      </c>
      <c r="D314" s="259" t="s">
        <v>244</v>
      </c>
      <c r="E314" s="260" t="s">
        <v>431</v>
      </c>
      <c r="F314" s="261" t="s">
        <v>432</v>
      </c>
      <c r="G314" s="262" t="s">
        <v>139</v>
      </c>
      <c r="H314" s="263">
        <v>1</v>
      </c>
      <c r="I314" s="264"/>
      <c r="J314" s="265">
        <f>ROUND(I314*H314,2)</f>
        <v>0</v>
      </c>
      <c r="K314" s="261" t="s">
        <v>140</v>
      </c>
      <c r="L314" s="266"/>
      <c r="M314" s="267" t="s">
        <v>1</v>
      </c>
      <c r="N314" s="268" t="s">
        <v>43</v>
      </c>
      <c r="O314" s="91"/>
      <c r="P314" s="227">
        <f>O314*H314</f>
        <v>0</v>
      </c>
      <c r="Q314" s="227">
        <v>0.0135</v>
      </c>
      <c r="R314" s="227">
        <f>Q314*H314</f>
        <v>0.0135</v>
      </c>
      <c r="S314" s="227">
        <v>0</v>
      </c>
      <c r="T314" s="228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9" t="s">
        <v>334</v>
      </c>
      <c r="AT314" s="229" t="s">
        <v>244</v>
      </c>
      <c r="AU314" s="229" t="s">
        <v>142</v>
      </c>
      <c r="AY314" s="17" t="s">
        <v>133</v>
      </c>
      <c r="BE314" s="230">
        <f>IF(N314="základní",J314,0)</f>
        <v>0</v>
      </c>
      <c r="BF314" s="230">
        <f>IF(N314="snížená",J314,0)</f>
        <v>0</v>
      </c>
      <c r="BG314" s="230">
        <f>IF(N314="zákl. přenesená",J314,0)</f>
        <v>0</v>
      </c>
      <c r="BH314" s="230">
        <f>IF(N314="sníž. přenesená",J314,0)</f>
        <v>0</v>
      </c>
      <c r="BI314" s="230">
        <f>IF(N314="nulová",J314,0)</f>
        <v>0</v>
      </c>
      <c r="BJ314" s="17" t="s">
        <v>142</v>
      </c>
      <c r="BK314" s="230">
        <f>ROUND(I314*H314,2)</f>
        <v>0</v>
      </c>
      <c r="BL314" s="17" t="s">
        <v>238</v>
      </c>
      <c r="BM314" s="229" t="s">
        <v>433</v>
      </c>
    </row>
    <row r="315" s="2" customFormat="1">
      <c r="A315" s="38"/>
      <c r="B315" s="39"/>
      <c r="C315" s="40"/>
      <c r="D315" s="238" t="s">
        <v>408</v>
      </c>
      <c r="E315" s="40"/>
      <c r="F315" s="269" t="s">
        <v>434</v>
      </c>
      <c r="G315" s="40"/>
      <c r="H315" s="40"/>
      <c r="I315" s="233"/>
      <c r="J315" s="40"/>
      <c r="K315" s="40"/>
      <c r="L315" s="44"/>
      <c r="M315" s="234"/>
      <c r="N315" s="235"/>
      <c r="O315" s="91"/>
      <c r="P315" s="91"/>
      <c r="Q315" s="91"/>
      <c r="R315" s="91"/>
      <c r="S315" s="91"/>
      <c r="T315" s="92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408</v>
      </c>
      <c r="AU315" s="17" t="s">
        <v>142</v>
      </c>
    </row>
    <row r="316" s="2" customFormat="1" ht="16.5" customHeight="1">
      <c r="A316" s="38"/>
      <c r="B316" s="39"/>
      <c r="C316" s="218" t="s">
        <v>435</v>
      </c>
      <c r="D316" s="218" t="s">
        <v>136</v>
      </c>
      <c r="E316" s="219" t="s">
        <v>436</v>
      </c>
      <c r="F316" s="220" t="s">
        <v>437</v>
      </c>
      <c r="G316" s="221" t="s">
        <v>401</v>
      </c>
      <c r="H316" s="222">
        <v>1</v>
      </c>
      <c r="I316" s="223"/>
      <c r="J316" s="224">
        <f>ROUND(I316*H316,2)</f>
        <v>0</v>
      </c>
      <c r="K316" s="220" t="s">
        <v>1</v>
      </c>
      <c r="L316" s="44"/>
      <c r="M316" s="225" t="s">
        <v>1</v>
      </c>
      <c r="N316" s="226" t="s">
        <v>43</v>
      </c>
      <c r="O316" s="91"/>
      <c r="P316" s="227">
        <f>O316*H316</f>
        <v>0</v>
      </c>
      <c r="Q316" s="227">
        <v>0</v>
      </c>
      <c r="R316" s="227">
        <f>Q316*H316</f>
        <v>0</v>
      </c>
      <c r="S316" s="227">
        <v>0.087999999999999995</v>
      </c>
      <c r="T316" s="228">
        <f>S316*H316</f>
        <v>0.087999999999999995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9" t="s">
        <v>238</v>
      </c>
      <c r="AT316" s="229" t="s">
        <v>136</v>
      </c>
      <c r="AU316" s="229" t="s">
        <v>142</v>
      </c>
      <c r="AY316" s="17" t="s">
        <v>133</v>
      </c>
      <c r="BE316" s="230">
        <f>IF(N316="základní",J316,0)</f>
        <v>0</v>
      </c>
      <c r="BF316" s="230">
        <f>IF(N316="snížená",J316,0)</f>
        <v>0</v>
      </c>
      <c r="BG316" s="230">
        <f>IF(N316="zákl. přenesená",J316,0)</f>
        <v>0</v>
      </c>
      <c r="BH316" s="230">
        <f>IF(N316="sníž. přenesená",J316,0)</f>
        <v>0</v>
      </c>
      <c r="BI316" s="230">
        <f>IF(N316="nulová",J316,0)</f>
        <v>0</v>
      </c>
      <c r="BJ316" s="17" t="s">
        <v>142</v>
      </c>
      <c r="BK316" s="230">
        <f>ROUND(I316*H316,2)</f>
        <v>0</v>
      </c>
      <c r="BL316" s="17" t="s">
        <v>238</v>
      </c>
      <c r="BM316" s="229" t="s">
        <v>438</v>
      </c>
    </row>
    <row r="317" s="2" customFormat="1" ht="21.75" customHeight="1">
      <c r="A317" s="38"/>
      <c r="B317" s="39"/>
      <c r="C317" s="218" t="s">
        <v>439</v>
      </c>
      <c r="D317" s="218" t="s">
        <v>136</v>
      </c>
      <c r="E317" s="219" t="s">
        <v>440</v>
      </c>
      <c r="F317" s="220" t="s">
        <v>441</v>
      </c>
      <c r="G317" s="221" t="s">
        <v>401</v>
      </c>
      <c r="H317" s="222">
        <v>1</v>
      </c>
      <c r="I317" s="223"/>
      <c r="J317" s="224">
        <f>ROUND(I317*H317,2)</f>
        <v>0</v>
      </c>
      <c r="K317" s="220" t="s">
        <v>140</v>
      </c>
      <c r="L317" s="44"/>
      <c r="M317" s="225" t="s">
        <v>1</v>
      </c>
      <c r="N317" s="226" t="s">
        <v>43</v>
      </c>
      <c r="O317" s="91"/>
      <c r="P317" s="227">
        <f>O317*H317</f>
        <v>0</v>
      </c>
      <c r="Q317" s="227">
        <v>0</v>
      </c>
      <c r="R317" s="227">
        <f>Q317*H317</f>
        <v>0</v>
      </c>
      <c r="S317" s="227">
        <v>0.024500000000000001</v>
      </c>
      <c r="T317" s="228">
        <f>S317*H317</f>
        <v>0.024500000000000001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9" t="s">
        <v>238</v>
      </c>
      <c r="AT317" s="229" t="s">
        <v>136</v>
      </c>
      <c r="AU317" s="229" t="s">
        <v>142</v>
      </c>
      <c r="AY317" s="17" t="s">
        <v>133</v>
      </c>
      <c r="BE317" s="230">
        <f>IF(N317="základní",J317,0)</f>
        <v>0</v>
      </c>
      <c r="BF317" s="230">
        <f>IF(N317="snížená",J317,0)</f>
        <v>0</v>
      </c>
      <c r="BG317" s="230">
        <f>IF(N317="zákl. přenesená",J317,0)</f>
        <v>0</v>
      </c>
      <c r="BH317" s="230">
        <f>IF(N317="sníž. přenesená",J317,0)</f>
        <v>0</v>
      </c>
      <c r="BI317" s="230">
        <f>IF(N317="nulová",J317,0)</f>
        <v>0</v>
      </c>
      <c r="BJ317" s="17" t="s">
        <v>142</v>
      </c>
      <c r="BK317" s="230">
        <f>ROUND(I317*H317,2)</f>
        <v>0</v>
      </c>
      <c r="BL317" s="17" t="s">
        <v>238</v>
      </c>
      <c r="BM317" s="229" t="s">
        <v>442</v>
      </c>
    </row>
    <row r="318" s="2" customFormat="1">
      <c r="A318" s="38"/>
      <c r="B318" s="39"/>
      <c r="C318" s="40"/>
      <c r="D318" s="231" t="s">
        <v>144</v>
      </c>
      <c r="E318" s="40"/>
      <c r="F318" s="232" t="s">
        <v>443</v>
      </c>
      <c r="G318" s="40"/>
      <c r="H318" s="40"/>
      <c r="I318" s="233"/>
      <c r="J318" s="40"/>
      <c r="K318" s="40"/>
      <c r="L318" s="44"/>
      <c r="M318" s="234"/>
      <c r="N318" s="235"/>
      <c r="O318" s="91"/>
      <c r="P318" s="91"/>
      <c r="Q318" s="91"/>
      <c r="R318" s="91"/>
      <c r="S318" s="91"/>
      <c r="T318" s="92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144</v>
      </c>
      <c r="AU318" s="17" t="s">
        <v>142</v>
      </c>
    </row>
    <row r="319" s="2" customFormat="1" ht="24.15" customHeight="1">
      <c r="A319" s="38"/>
      <c r="B319" s="39"/>
      <c r="C319" s="218" t="s">
        <v>444</v>
      </c>
      <c r="D319" s="218" t="s">
        <v>136</v>
      </c>
      <c r="E319" s="219" t="s">
        <v>445</v>
      </c>
      <c r="F319" s="220" t="s">
        <v>446</v>
      </c>
      <c r="G319" s="221" t="s">
        <v>401</v>
      </c>
      <c r="H319" s="222">
        <v>1</v>
      </c>
      <c r="I319" s="223"/>
      <c r="J319" s="224">
        <f>ROUND(I319*H319,2)</f>
        <v>0</v>
      </c>
      <c r="K319" s="220" t="s">
        <v>1</v>
      </c>
      <c r="L319" s="44"/>
      <c r="M319" s="225" t="s">
        <v>1</v>
      </c>
      <c r="N319" s="226" t="s">
        <v>43</v>
      </c>
      <c r="O319" s="91"/>
      <c r="P319" s="227">
        <f>O319*H319</f>
        <v>0</v>
      </c>
      <c r="Q319" s="227">
        <v>0.04836</v>
      </c>
      <c r="R319" s="227">
        <f>Q319*H319</f>
        <v>0.04836</v>
      </c>
      <c r="S319" s="227">
        <v>0</v>
      </c>
      <c r="T319" s="228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9" t="s">
        <v>238</v>
      </c>
      <c r="AT319" s="229" t="s">
        <v>136</v>
      </c>
      <c r="AU319" s="229" t="s">
        <v>142</v>
      </c>
      <c r="AY319" s="17" t="s">
        <v>133</v>
      </c>
      <c r="BE319" s="230">
        <f>IF(N319="základní",J319,0)</f>
        <v>0</v>
      </c>
      <c r="BF319" s="230">
        <f>IF(N319="snížená",J319,0)</f>
        <v>0</v>
      </c>
      <c r="BG319" s="230">
        <f>IF(N319="zákl. přenesená",J319,0)</f>
        <v>0</v>
      </c>
      <c r="BH319" s="230">
        <f>IF(N319="sníž. přenesená",J319,0)</f>
        <v>0</v>
      </c>
      <c r="BI319" s="230">
        <f>IF(N319="nulová",J319,0)</f>
        <v>0</v>
      </c>
      <c r="BJ319" s="17" t="s">
        <v>142</v>
      </c>
      <c r="BK319" s="230">
        <f>ROUND(I319*H319,2)</f>
        <v>0</v>
      </c>
      <c r="BL319" s="17" t="s">
        <v>238</v>
      </c>
      <c r="BM319" s="229" t="s">
        <v>447</v>
      </c>
    </row>
    <row r="320" s="2" customFormat="1" ht="33" customHeight="1">
      <c r="A320" s="38"/>
      <c r="B320" s="39"/>
      <c r="C320" s="218" t="s">
        <v>448</v>
      </c>
      <c r="D320" s="218" t="s">
        <v>136</v>
      </c>
      <c r="E320" s="219" t="s">
        <v>449</v>
      </c>
      <c r="F320" s="220" t="s">
        <v>450</v>
      </c>
      <c r="G320" s="221" t="s">
        <v>401</v>
      </c>
      <c r="H320" s="222">
        <v>1</v>
      </c>
      <c r="I320" s="223"/>
      <c r="J320" s="224">
        <f>ROUND(I320*H320,2)</f>
        <v>0</v>
      </c>
      <c r="K320" s="220" t="s">
        <v>140</v>
      </c>
      <c r="L320" s="44"/>
      <c r="M320" s="225" t="s">
        <v>1</v>
      </c>
      <c r="N320" s="226" t="s">
        <v>43</v>
      </c>
      <c r="O320" s="91"/>
      <c r="P320" s="227">
        <f>O320*H320</f>
        <v>0</v>
      </c>
      <c r="Q320" s="227">
        <v>0.033369999999999997</v>
      </c>
      <c r="R320" s="227">
        <f>Q320*H320</f>
        <v>0.033369999999999997</v>
      </c>
      <c r="S320" s="227">
        <v>0</v>
      </c>
      <c r="T320" s="228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9" t="s">
        <v>238</v>
      </c>
      <c r="AT320" s="229" t="s">
        <v>136</v>
      </c>
      <c r="AU320" s="229" t="s">
        <v>142</v>
      </c>
      <c r="AY320" s="17" t="s">
        <v>133</v>
      </c>
      <c r="BE320" s="230">
        <f>IF(N320="základní",J320,0)</f>
        <v>0</v>
      </c>
      <c r="BF320" s="230">
        <f>IF(N320="snížená",J320,0)</f>
        <v>0</v>
      </c>
      <c r="BG320" s="230">
        <f>IF(N320="zákl. přenesená",J320,0)</f>
        <v>0</v>
      </c>
      <c r="BH320" s="230">
        <f>IF(N320="sníž. přenesená",J320,0)</f>
        <v>0</v>
      </c>
      <c r="BI320" s="230">
        <f>IF(N320="nulová",J320,0)</f>
        <v>0</v>
      </c>
      <c r="BJ320" s="17" t="s">
        <v>142</v>
      </c>
      <c r="BK320" s="230">
        <f>ROUND(I320*H320,2)</f>
        <v>0</v>
      </c>
      <c r="BL320" s="17" t="s">
        <v>238</v>
      </c>
      <c r="BM320" s="229" t="s">
        <v>451</v>
      </c>
    </row>
    <row r="321" s="2" customFormat="1">
      <c r="A321" s="38"/>
      <c r="B321" s="39"/>
      <c r="C321" s="40"/>
      <c r="D321" s="231" t="s">
        <v>144</v>
      </c>
      <c r="E321" s="40"/>
      <c r="F321" s="232" t="s">
        <v>452</v>
      </c>
      <c r="G321" s="40"/>
      <c r="H321" s="40"/>
      <c r="I321" s="233"/>
      <c r="J321" s="40"/>
      <c r="K321" s="40"/>
      <c r="L321" s="44"/>
      <c r="M321" s="234"/>
      <c r="N321" s="235"/>
      <c r="O321" s="91"/>
      <c r="P321" s="91"/>
      <c r="Q321" s="91"/>
      <c r="R321" s="91"/>
      <c r="S321" s="91"/>
      <c r="T321" s="92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144</v>
      </c>
      <c r="AU321" s="17" t="s">
        <v>142</v>
      </c>
    </row>
    <row r="322" s="2" customFormat="1">
      <c r="A322" s="38"/>
      <c r="B322" s="39"/>
      <c r="C322" s="40"/>
      <c r="D322" s="238" t="s">
        <v>408</v>
      </c>
      <c r="E322" s="40"/>
      <c r="F322" s="269" t="s">
        <v>453</v>
      </c>
      <c r="G322" s="40"/>
      <c r="H322" s="40"/>
      <c r="I322" s="233"/>
      <c r="J322" s="40"/>
      <c r="K322" s="40"/>
      <c r="L322" s="44"/>
      <c r="M322" s="234"/>
      <c r="N322" s="235"/>
      <c r="O322" s="91"/>
      <c r="P322" s="91"/>
      <c r="Q322" s="91"/>
      <c r="R322" s="91"/>
      <c r="S322" s="91"/>
      <c r="T322" s="92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408</v>
      </c>
      <c r="AU322" s="17" t="s">
        <v>142</v>
      </c>
    </row>
    <row r="323" s="2" customFormat="1" ht="21.75" customHeight="1">
      <c r="A323" s="38"/>
      <c r="B323" s="39"/>
      <c r="C323" s="218" t="s">
        <v>454</v>
      </c>
      <c r="D323" s="218" t="s">
        <v>136</v>
      </c>
      <c r="E323" s="219" t="s">
        <v>455</v>
      </c>
      <c r="F323" s="220" t="s">
        <v>456</v>
      </c>
      <c r="G323" s="221" t="s">
        <v>401</v>
      </c>
      <c r="H323" s="222">
        <v>1</v>
      </c>
      <c r="I323" s="223"/>
      <c r="J323" s="224">
        <f>ROUND(I323*H323,2)</f>
        <v>0</v>
      </c>
      <c r="K323" s="220" t="s">
        <v>140</v>
      </c>
      <c r="L323" s="44"/>
      <c r="M323" s="225" t="s">
        <v>1</v>
      </c>
      <c r="N323" s="226" t="s">
        <v>43</v>
      </c>
      <c r="O323" s="91"/>
      <c r="P323" s="227">
        <f>O323*H323</f>
        <v>0</v>
      </c>
      <c r="Q323" s="227">
        <v>0</v>
      </c>
      <c r="R323" s="227">
        <f>Q323*H323</f>
        <v>0</v>
      </c>
      <c r="S323" s="227">
        <v>0.155</v>
      </c>
      <c r="T323" s="228">
        <f>S323*H323</f>
        <v>0.155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29" t="s">
        <v>238</v>
      </c>
      <c r="AT323" s="229" t="s">
        <v>136</v>
      </c>
      <c r="AU323" s="229" t="s">
        <v>142</v>
      </c>
      <c r="AY323" s="17" t="s">
        <v>133</v>
      </c>
      <c r="BE323" s="230">
        <f>IF(N323="základní",J323,0)</f>
        <v>0</v>
      </c>
      <c r="BF323" s="230">
        <f>IF(N323="snížená",J323,0)</f>
        <v>0</v>
      </c>
      <c r="BG323" s="230">
        <f>IF(N323="zákl. přenesená",J323,0)</f>
        <v>0</v>
      </c>
      <c r="BH323" s="230">
        <f>IF(N323="sníž. přenesená",J323,0)</f>
        <v>0</v>
      </c>
      <c r="BI323" s="230">
        <f>IF(N323="nulová",J323,0)</f>
        <v>0</v>
      </c>
      <c r="BJ323" s="17" t="s">
        <v>142</v>
      </c>
      <c r="BK323" s="230">
        <f>ROUND(I323*H323,2)</f>
        <v>0</v>
      </c>
      <c r="BL323" s="17" t="s">
        <v>238</v>
      </c>
      <c r="BM323" s="229" t="s">
        <v>457</v>
      </c>
    </row>
    <row r="324" s="2" customFormat="1">
      <c r="A324" s="38"/>
      <c r="B324" s="39"/>
      <c r="C324" s="40"/>
      <c r="D324" s="231" t="s">
        <v>144</v>
      </c>
      <c r="E324" s="40"/>
      <c r="F324" s="232" t="s">
        <v>458</v>
      </c>
      <c r="G324" s="40"/>
      <c r="H324" s="40"/>
      <c r="I324" s="233"/>
      <c r="J324" s="40"/>
      <c r="K324" s="40"/>
      <c r="L324" s="44"/>
      <c r="M324" s="234"/>
      <c r="N324" s="235"/>
      <c r="O324" s="91"/>
      <c r="P324" s="91"/>
      <c r="Q324" s="91"/>
      <c r="R324" s="91"/>
      <c r="S324" s="91"/>
      <c r="T324" s="92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144</v>
      </c>
      <c r="AU324" s="17" t="s">
        <v>142</v>
      </c>
    </row>
    <row r="325" s="2" customFormat="1" ht="24.15" customHeight="1">
      <c r="A325" s="38"/>
      <c r="B325" s="39"/>
      <c r="C325" s="218" t="s">
        <v>459</v>
      </c>
      <c r="D325" s="218" t="s">
        <v>136</v>
      </c>
      <c r="E325" s="219" t="s">
        <v>460</v>
      </c>
      <c r="F325" s="220" t="s">
        <v>461</v>
      </c>
      <c r="G325" s="221" t="s">
        <v>401</v>
      </c>
      <c r="H325" s="222">
        <v>1</v>
      </c>
      <c r="I325" s="223"/>
      <c r="J325" s="224">
        <f>ROUND(I325*H325,2)</f>
        <v>0</v>
      </c>
      <c r="K325" s="220" t="s">
        <v>140</v>
      </c>
      <c r="L325" s="44"/>
      <c r="M325" s="225" t="s">
        <v>1</v>
      </c>
      <c r="N325" s="226" t="s">
        <v>43</v>
      </c>
      <c r="O325" s="91"/>
      <c r="P325" s="227">
        <f>O325*H325</f>
        <v>0</v>
      </c>
      <c r="Q325" s="227">
        <v>0.0054599999999999996</v>
      </c>
      <c r="R325" s="227">
        <f>Q325*H325</f>
        <v>0.0054599999999999996</v>
      </c>
      <c r="S325" s="227">
        <v>0</v>
      </c>
      <c r="T325" s="228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29" t="s">
        <v>238</v>
      </c>
      <c r="AT325" s="229" t="s">
        <v>136</v>
      </c>
      <c r="AU325" s="229" t="s">
        <v>142</v>
      </c>
      <c r="AY325" s="17" t="s">
        <v>133</v>
      </c>
      <c r="BE325" s="230">
        <f>IF(N325="základní",J325,0)</f>
        <v>0</v>
      </c>
      <c r="BF325" s="230">
        <f>IF(N325="snížená",J325,0)</f>
        <v>0</v>
      </c>
      <c r="BG325" s="230">
        <f>IF(N325="zákl. přenesená",J325,0)</f>
        <v>0</v>
      </c>
      <c r="BH325" s="230">
        <f>IF(N325="sníž. přenesená",J325,0)</f>
        <v>0</v>
      </c>
      <c r="BI325" s="230">
        <f>IF(N325="nulová",J325,0)</f>
        <v>0</v>
      </c>
      <c r="BJ325" s="17" t="s">
        <v>142</v>
      </c>
      <c r="BK325" s="230">
        <f>ROUND(I325*H325,2)</f>
        <v>0</v>
      </c>
      <c r="BL325" s="17" t="s">
        <v>238</v>
      </c>
      <c r="BM325" s="229" t="s">
        <v>462</v>
      </c>
    </row>
    <row r="326" s="2" customFormat="1">
      <c r="A326" s="38"/>
      <c r="B326" s="39"/>
      <c r="C326" s="40"/>
      <c r="D326" s="231" t="s">
        <v>144</v>
      </c>
      <c r="E326" s="40"/>
      <c r="F326" s="232" t="s">
        <v>463</v>
      </c>
      <c r="G326" s="40"/>
      <c r="H326" s="40"/>
      <c r="I326" s="233"/>
      <c r="J326" s="40"/>
      <c r="K326" s="40"/>
      <c r="L326" s="44"/>
      <c r="M326" s="234"/>
      <c r="N326" s="235"/>
      <c r="O326" s="91"/>
      <c r="P326" s="91"/>
      <c r="Q326" s="91"/>
      <c r="R326" s="91"/>
      <c r="S326" s="91"/>
      <c r="T326" s="92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144</v>
      </c>
      <c r="AU326" s="17" t="s">
        <v>142</v>
      </c>
    </row>
    <row r="327" s="2" customFormat="1">
      <c r="A327" s="38"/>
      <c r="B327" s="39"/>
      <c r="C327" s="40"/>
      <c r="D327" s="238" t="s">
        <v>408</v>
      </c>
      <c r="E327" s="40"/>
      <c r="F327" s="269" t="s">
        <v>415</v>
      </c>
      <c r="G327" s="40"/>
      <c r="H327" s="40"/>
      <c r="I327" s="233"/>
      <c r="J327" s="40"/>
      <c r="K327" s="40"/>
      <c r="L327" s="44"/>
      <c r="M327" s="234"/>
      <c r="N327" s="235"/>
      <c r="O327" s="91"/>
      <c r="P327" s="91"/>
      <c r="Q327" s="91"/>
      <c r="R327" s="91"/>
      <c r="S327" s="91"/>
      <c r="T327" s="92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408</v>
      </c>
      <c r="AU327" s="17" t="s">
        <v>142</v>
      </c>
    </row>
    <row r="328" s="2" customFormat="1" ht="16.5" customHeight="1">
      <c r="A328" s="38"/>
      <c r="B328" s="39"/>
      <c r="C328" s="218" t="s">
        <v>464</v>
      </c>
      <c r="D328" s="218" t="s">
        <v>136</v>
      </c>
      <c r="E328" s="219" t="s">
        <v>465</v>
      </c>
      <c r="F328" s="220" t="s">
        <v>466</v>
      </c>
      <c r="G328" s="221" t="s">
        <v>401</v>
      </c>
      <c r="H328" s="222">
        <v>1</v>
      </c>
      <c r="I328" s="223"/>
      <c r="J328" s="224">
        <f>ROUND(I328*H328,2)</f>
        <v>0</v>
      </c>
      <c r="K328" s="220" t="s">
        <v>140</v>
      </c>
      <c r="L328" s="44"/>
      <c r="M328" s="225" t="s">
        <v>1</v>
      </c>
      <c r="N328" s="226" t="s">
        <v>43</v>
      </c>
      <c r="O328" s="91"/>
      <c r="P328" s="227">
        <f>O328*H328</f>
        <v>0</v>
      </c>
      <c r="Q328" s="227">
        <v>0</v>
      </c>
      <c r="R328" s="227">
        <f>Q328*H328</f>
        <v>0</v>
      </c>
      <c r="S328" s="227">
        <v>0.00156</v>
      </c>
      <c r="T328" s="228">
        <f>S328*H328</f>
        <v>0.00156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29" t="s">
        <v>238</v>
      </c>
      <c r="AT328" s="229" t="s">
        <v>136</v>
      </c>
      <c r="AU328" s="229" t="s">
        <v>142</v>
      </c>
      <c r="AY328" s="17" t="s">
        <v>133</v>
      </c>
      <c r="BE328" s="230">
        <f>IF(N328="základní",J328,0)</f>
        <v>0</v>
      </c>
      <c r="BF328" s="230">
        <f>IF(N328="snížená",J328,0)</f>
        <v>0</v>
      </c>
      <c r="BG328" s="230">
        <f>IF(N328="zákl. přenesená",J328,0)</f>
        <v>0</v>
      </c>
      <c r="BH328" s="230">
        <f>IF(N328="sníž. přenesená",J328,0)</f>
        <v>0</v>
      </c>
      <c r="BI328" s="230">
        <f>IF(N328="nulová",J328,0)</f>
        <v>0</v>
      </c>
      <c r="BJ328" s="17" t="s">
        <v>142</v>
      </c>
      <c r="BK328" s="230">
        <f>ROUND(I328*H328,2)</f>
        <v>0</v>
      </c>
      <c r="BL328" s="17" t="s">
        <v>238</v>
      </c>
      <c r="BM328" s="229" t="s">
        <v>467</v>
      </c>
    </row>
    <row r="329" s="2" customFormat="1">
      <c r="A329" s="38"/>
      <c r="B329" s="39"/>
      <c r="C329" s="40"/>
      <c r="D329" s="231" t="s">
        <v>144</v>
      </c>
      <c r="E329" s="40"/>
      <c r="F329" s="232" t="s">
        <v>468</v>
      </c>
      <c r="G329" s="40"/>
      <c r="H329" s="40"/>
      <c r="I329" s="233"/>
      <c r="J329" s="40"/>
      <c r="K329" s="40"/>
      <c r="L329" s="44"/>
      <c r="M329" s="234"/>
      <c r="N329" s="235"/>
      <c r="O329" s="91"/>
      <c r="P329" s="91"/>
      <c r="Q329" s="91"/>
      <c r="R329" s="91"/>
      <c r="S329" s="91"/>
      <c r="T329" s="92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144</v>
      </c>
      <c r="AU329" s="17" t="s">
        <v>142</v>
      </c>
    </row>
    <row r="330" s="2" customFormat="1" ht="16.5" customHeight="1">
      <c r="A330" s="38"/>
      <c r="B330" s="39"/>
      <c r="C330" s="218" t="s">
        <v>469</v>
      </c>
      <c r="D330" s="218" t="s">
        <v>136</v>
      </c>
      <c r="E330" s="219" t="s">
        <v>470</v>
      </c>
      <c r="F330" s="220" t="s">
        <v>471</v>
      </c>
      <c r="G330" s="221" t="s">
        <v>401</v>
      </c>
      <c r="H330" s="222">
        <v>1</v>
      </c>
      <c r="I330" s="223"/>
      <c r="J330" s="224">
        <f>ROUND(I330*H330,2)</f>
        <v>0</v>
      </c>
      <c r="K330" s="220" t="s">
        <v>140</v>
      </c>
      <c r="L330" s="44"/>
      <c r="M330" s="225" t="s">
        <v>1</v>
      </c>
      <c r="N330" s="226" t="s">
        <v>43</v>
      </c>
      <c r="O330" s="91"/>
      <c r="P330" s="227">
        <f>O330*H330</f>
        <v>0</v>
      </c>
      <c r="Q330" s="227">
        <v>0.0018400000000000001</v>
      </c>
      <c r="R330" s="227">
        <f>Q330*H330</f>
        <v>0.0018400000000000001</v>
      </c>
      <c r="S330" s="227">
        <v>0</v>
      </c>
      <c r="T330" s="228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29" t="s">
        <v>238</v>
      </c>
      <c r="AT330" s="229" t="s">
        <v>136</v>
      </c>
      <c r="AU330" s="229" t="s">
        <v>142</v>
      </c>
      <c r="AY330" s="17" t="s">
        <v>133</v>
      </c>
      <c r="BE330" s="230">
        <f>IF(N330="základní",J330,0)</f>
        <v>0</v>
      </c>
      <c r="BF330" s="230">
        <f>IF(N330="snížená",J330,0)</f>
        <v>0</v>
      </c>
      <c r="BG330" s="230">
        <f>IF(N330="zákl. přenesená",J330,0)</f>
        <v>0</v>
      </c>
      <c r="BH330" s="230">
        <f>IF(N330="sníž. přenesená",J330,0)</f>
        <v>0</v>
      </c>
      <c r="BI330" s="230">
        <f>IF(N330="nulová",J330,0)</f>
        <v>0</v>
      </c>
      <c r="BJ330" s="17" t="s">
        <v>142</v>
      </c>
      <c r="BK330" s="230">
        <f>ROUND(I330*H330,2)</f>
        <v>0</v>
      </c>
      <c r="BL330" s="17" t="s">
        <v>238</v>
      </c>
      <c r="BM330" s="229" t="s">
        <v>472</v>
      </c>
    </row>
    <row r="331" s="2" customFormat="1">
      <c r="A331" s="38"/>
      <c r="B331" s="39"/>
      <c r="C331" s="40"/>
      <c r="D331" s="231" t="s">
        <v>144</v>
      </c>
      <c r="E331" s="40"/>
      <c r="F331" s="232" t="s">
        <v>473</v>
      </c>
      <c r="G331" s="40"/>
      <c r="H331" s="40"/>
      <c r="I331" s="233"/>
      <c r="J331" s="40"/>
      <c r="K331" s="40"/>
      <c r="L331" s="44"/>
      <c r="M331" s="234"/>
      <c r="N331" s="235"/>
      <c r="O331" s="91"/>
      <c r="P331" s="91"/>
      <c r="Q331" s="91"/>
      <c r="R331" s="91"/>
      <c r="S331" s="91"/>
      <c r="T331" s="92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T331" s="17" t="s">
        <v>144</v>
      </c>
      <c r="AU331" s="17" t="s">
        <v>142</v>
      </c>
    </row>
    <row r="332" s="2" customFormat="1">
      <c r="A332" s="38"/>
      <c r="B332" s="39"/>
      <c r="C332" s="40"/>
      <c r="D332" s="238" t="s">
        <v>408</v>
      </c>
      <c r="E332" s="40"/>
      <c r="F332" s="269" t="s">
        <v>434</v>
      </c>
      <c r="G332" s="40"/>
      <c r="H332" s="40"/>
      <c r="I332" s="233"/>
      <c r="J332" s="40"/>
      <c r="K332" s="40"/>
      <c r="L332" s="44"/>
      <c r="M332" s="234"/>
      <c r="N332" s="235"/>
      <c r="O332" s="91"/>
      <c r="P332" s="91"/>
      <c r="Q332" s="91"/>
      <c r="R332" s="91"/>
      <c r="S332" s="91"/>
      <c r="T332" s="92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408</v>
      </c>
      <c r="AU332" s="17" t="s">
        <v>142</v>
      </c>
    </row>
    <row r="333" s="2" customFormat="1" ht="16.5" customHeight="1">
      <c r="A333" s="38"/>
      <c r="B333" s="39"/>
      <c r="C333" s="218" t="s">
        <v>474</v>
      </c>
      <c r="D333" s="218" t="s">
        <v>136</v>
      </c>
      <c r="E333" s="219" t="s">
        <v>475</v>
      </c>
      <c r="F333" s="220" t="s">
        <v>476</v>
      </c>
      <c r="G333" s="221" t="s">
        <v>139</v>
      </c>
      <c r="H333" s="222">
        <v>1</v>
      </c>
      <c r="I333" s="223"/>
      <c r="J333" s="224">
        <f>ROUND(I333*H333,2)</f>
        <v>0</v>
      </c>
      <c r="K333" s="220" t="s">
        <v>140</v>
      </c>
      <c r="L333" s="44"/>
      <c r="M333" s="225" t="s">
        <v>1</v>
      </c>
      <c r="N333" s="226" t="s">
        <v>43</v>
      </c>
      <c r="O333" s="91"/>
      <c r="P333" s="227">
        <f>O333*H333</f>
        <v>0</v>
      </c>
      <c r="Q333" s="227">
        <v>0</v>
      </c>
      <c r="R333" s="227">
        <f>Q333*H333</f>
        <v>0</v>
      </c>
      <c r="S333" s="227">
        <v>0.0022499999999999998</v>
      </c>
      <c r="T333" s="228">
        <f>S333*H333</f>
        <v>0.0022499999999999998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29" t="s">
        <v>238</v>
      </c>
      <c r="AT333" s="229" t="s">
        <v>136</v>
      </c>
      <c r="AU333" s="229" t="s">
        <v>142</v>
      </c>
      <c r="AY333" s="17" t="s">
        <v>133</v>
      </c>
      <c r="BE333" s="230">
        <f>IF(N333="základní",J333,0)</f>
        <v>0</v>
      </c>
      <c r="BF333" s="230">
        <f>IF(N333="snížená",J333,0)</f>
        <v>0</v>
      </c>
      <c r="BG333" s="230">
        <f>IF(N333="zákl. přenesená",J333,0)</f>
        <v>0</v>
      </c>
      <c r="BH333" s="230">
        <f>IF(N333="sníž. přenesená",J333,0)</f>
        <v>0</v>
      </c>
      <c r="BI333" s="230">
        <f>IF(N333="nulová",J333,0)</f>
        <v>0</v>
      </c>
      <c r="BJ333" s="17" t="s">
        <v>142</v>
      </c>
      <c r="BK333" s="230">
        <f>ROUND(I333*H333,2)</f>
        <v>0</v>
      </c>
      <c r="BL333" s="17" t="s">
        <v>238</v>
      </c>
      <c r="BM333" s="229" t="s">
        <v>477</v>
      </c>
    </row>
    <row r="334" s="2" customFormat="1">
      <c r="A334" s="38"/>
      <c r="B334" s="39"/>
      <c r="C334" s="40"/>
      <c r="D334" s="231" t="s">
        <v>144</v>
      </c>
      <c r="E334" s="40"/>
      <c r="F334" s="232" t="s">
        <v>478</v>
      </c>
      <c r="G334" s="40"/>
      <c r="H334" s="40"/>
      <c r="I334" s="233"/>
      <c r="J334" s="40"/>
      <c r="K334" s="40"/>
      <c r="L334" s="44"/>
      <c r="M334" s="234"/>
      <c r="N334" s="235"/>
      <c r="O334" s="91"/>
      <c r="P334" s="91"/>
      <c r="Q334" s="91"/>
      <c r="R334" s="91"/>
      <c r="S334" s="91"/>
      <c r="T334" s="92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144</v>
      </c>
      <c r="AU334" s="17" t="s">
        <v>142</v>
      </c>
    </row>
    <row r="335" s="2" customFormat="1" ht="24.15" customHeight="1">
      <c r="A335" s="38"/>
      <c r="B335" s="39"/>
      <c r="C335" s="218" t="s">
        <v>479</v>
      </c>
      <c r="D335" s="218" t="s">
        <v>136</v>
      </c>
      <c r="E335" s="219" t="s">
        <v>480</v>
      </c>
      <c r="F335" s="220" t="s">
        <v>481</v>
      </c>
      <c r="G335" s="221" t="s">
        <v>139</v>
      </c>
      <c r="H335" s="222">
        <v>1</v>
      </c>
      <c r="I335" s="223"/>
      <c r="J335" s="224">
        <f>ROUND(I335*H335,2)</f>
        <v>0</v>
      </c>
      <c r="K335" s="220" t="s">
        <v>140</v>
      </c>
      <c r="L335" s="44"/>
      <c r="M335" s="225" t="s">
        <v>1</v>
      </c>
      <c r="N335" s="226" t="s">
        <v>43</v>
      </c>
      <c r="O335" s="91"/>
      <c r="P335" s="227">
        <f>O335*H335</f>
        <v>0</v>
      </c>
      <c r="Q335" s="227">
        <v>0.00012</v>
      </c>
      <c r="R335" s="227">
        <f>Q335*H335</f>
        <v>0.00012</v>
      </c>
      <c r="S335" s="227">
        <v>0</v>
      </c>
      <c r="T335" s="228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29" t="s">
        <v>238</v>
      </c>
      <c r="AT335" s="229" t="s">
        <v>136</v>
      </c>
      <c r="AU335" s="229" t="s">
        <v>142</v>
      </c>
      <c r="AY335" s="17" t="s">
        <v>133</v>
      </c>
      <c r="BE335" s="230">
        <f>IF(N335="základní",J335,0)</f>
        <v>0</v>
      </c>
      <c r="BF335" s="230">
        <f>IF(N335="snížená",J335,0)</f>
        <v>0</v>
      </c>
      <c r="BG335" s="230">
        <f>IF(N335="zákl. přenesená",J335,0)</f>
        <v>0</v>
      </c>
      <c r="BH335" s="230">
        <f>IF(N335="sníž. přenesená",J335,0)</f>
        <v>0</v>
      </c>
      <c r="BI335" s="230">
        <f>IF(N335="nulová",J335,0)</f>
        <v>0</v>
      </c>
      <c r="BJ335" s="17" t="s">
        <v>142</v>
      </c>
      <c r="BK335" s="230">
        <f>ROUND(I335*H335,2)</f>
        <v>0</v>
      </c>
      <c r="BL335" s="17" t="s">
        <v>238</v>
      </c>
      <c r="BM335" s="229" t="s">
        <v>482</v>
      </c>
    </row>
    <row r="336" s="2" customFormat="1">
      <c r="A336" s="38"/>
      <c r="B336" s="39"/>
      <c r="C336" s="40"/>
      <c r="D336" s="231" t="s">
        <v>144</v>
      </c>
      <c r="E336" s="40"/>
      <c r="F336" s="232" t="s">
        <v>483</v>
      </c>
      <c r="G336" s="40"/>
      <c r="H336" s="40"/>
      <c r="I336" s="233"/>
      <c r="J336" s="40"/>
      <c r="K336" s="40"/>
      <c r="L336" s="44"/>
      <c r="M336" s="234"/>
      <c r="N336" s="235"/>
      <c r="O336" s="91"/>
      <c r="P336" s="91"/>
      <c r="Q336" s="91"/>
      <c r="R336" s="91"/>
      <c r="S336" s="91"/>
      <c r="T336" s="92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144</v>
      </c>
      <c r="AU336" s="17" t="s">
        <v>142</v>
      </c>
    </row>
    <row r="337" s="2" customFormat="1" ht="24.15" customHeight="1">
      <c r="A337" s="38"/>
      <c r="B337" s="39"/>
      <c r="C337" s="259" t="s">
        <v>484</v>
      </c>
      <c r="D337" s="259" t="s">
        <v>244</v>
      </c>
      <c r="E337" s="260" t="s">
        <v>485</v>
      </c>
      <c r="F337" s="261" t="s">
        <v>486</v>
      </c>
      <c r="G337" s="262" t="s">
        <v>139</v>
      </c>
      <c r="H337" s="263">
        <v>1</v>
      </c>
      <c r="I337" s="264"/>
      <c r="J337" s="265">
        <f>ROUND(I337*H337,2)</f>
        <v>0</v>
      </c>
      <c r="K337" s="261" t="s">
        <v>140</v>
      </c>
      <c r="L337" s="266"/>
      <c r="M337" s="267" t="s">
        <v>1</v>
      </c>
      <c r="N337" s="268" t="s">
        <v>43</v>
      </c>
      <c r="O337" s="91"/>
      <c r="P337" s="227">
        <f>O337*H337</f>
        <v>0</v>
      </c>
      <c r="Q337" s="227">
        <v>0.0053800000000000002</v>
      </c>
      <c r="R337" s="227">
        <f>Q337*H337</f>
        <v>0.0053800000000000002</v>
      </c>
      <c r="S337" s="227">
        <v>0</v>
      </c>
      <c r="T337" s="228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9" t="s">
        <v>334</v>
      </c>
      <c r="AT337" s="229" t="s">
        <v>244</v>
      </c>
      <c r="AU337" s="229" t="s">
        <v>142</v>
      </c>
      <c r="AY337" s="17" t="s">
        <v>133</v>
      </c>
      <c r="BE337" s="230">
        <f>IF(N337="základní",J337,0)</f>
        <v>0</v>
      </c>
      <c r="BF337" s="230">
        <f>IF(N337="snížená",J337,0)</f>
        <v>0</v>
      </c>
      <c r="BG337" s="230">
        <f>IF(N337="zákl. přenesená",J337,0)</f>
        <v>0</v>
      </c>
      <c r="BH337" s="230">
        <f>IF(N337="sníž. přenesená",J337,0)</f>
        <v>0</v>
      </c>
      <c r="BI337" s="230">
        <f>IF(N337="nulová",J337,0)</f>
        <v>0</v>
      </c>
      <c r="BJ337" s="17" t="s">
        <v>142</v>
      </c>
      <c r="BK337" s="230">
        <f>ROUND(I337*H337,2)</f>
        <v>0</v>
      </c>
      <c r="BL337" s="17" t="s">
        <v>238</v>
      </c>
      <c r="BM337" s="229" t="s">
        <v>487</v>
      </c>
    </row>
    <row r="338" s="2" customFormat="1">
      <c r="A338" s="38"/>
      <c r="B338" s="39"/>
      <c r="C338" s="40"/>
      <c r="D338" s="238" t="s">
        <v>408</v>
      </c>
      <c r="E338" s="40"/>
      <c r="F338" s="269" t="s">
        <v>453</v>
      </c>
      <c r="G338" s="40"/>
      <c r="H338" s="40"/>
      <c r="I338" s="233"/>
      <c r="J338" s="40"/>
      <c r="K338" s="40"/>
      <c r="L338" s="44"/>
      <c r="M338" s="234"/>
      <c r="N338" s="235"/>
      <c r="O338" s="91"/>
      <c r="P338" s="91"/>
      <c r="Q338" s="91"/>
      <c r="R338" s="91"/>
      <c r="S338" s="91"/>
      <c r="T338" s="92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408</v>
      </c>
      <c r="AU338" s="17" t="s">
        <v>142</v>
      </c>
    </row>
    <row r="339" s="2" customFormat="1" ht="16.5" customHeight="1">
      <c r="A339" s="38"/>
      <c r="B339" s="39"/>
      <c r="C339" s="218" t="s">
        <v>488</v>
      </c>
      <c r="D339" s="218" t="s">
        <v>136</v>
      </c>
      <c r="E339" s="219" t="s">
        <v>489</v>
      </c>
      <c r="F339" s="220" t="s">
        <v>490</v>
      </c>
      <c r="G339" s="221" t="s">
        <v>139</v>
      </c>
      <c r="H339" s="222">
        <v>2</v>
      </c>
      <c r="I339" s="223"/>
      <c r="J339" s="224">
        <f>ROUND(I339*H339,2)</f>
        <v>0</v>
      </c>
      <c r="K339" s="220" t="s">
        <v>140</v>
      </c>
      <c r="L339" s="44"/>
      <c r="M339" s="225" t="s">
        <v>1</v>
      </c>
      <c r="N339" s="226" t="s">
        <v>43</v>
      </c>
      <c r="O339" s="91"/>
      <c r="P339" s="227">
        <f>O339*H339</f>
        <v>0</v>
      </c>
      <c r="Q339" s="227">
        <v>0</v>
      </c>
      <c r="R339" s="227">
        <f>Q339*H339</f>
        <v>0</v>
      </c>
      <c r="S339" s="227">
        <v>0.00084999999999999995</v>
      </c>
      <c r="T339" s="228">
        <f>S339*H339</f>
        <v>0.0016999999999999999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9" t="s">
        <v>238</v>
      </c>
      <c r="AT339" s="229" t="s">
        <v>136</v>
      </c>
      <c r="AU339" s="229" t="s">
        <v>142</v>
      </c>
      <c r="AY339" s="17" t="s">
        <v>133</v>
      </c>
      <c r="BE339" s="230">
        <f>IF(N339="základní",J339,0)</f>
        <v>0</v>
      </c>
      <c r="BF339" s="230">
        <f>IF(N339="snížená",J339,0)</f>
        <v>0</v>
      </c>
      <c r="BG339" s="230">
        <f>IF(N339="zákl. přenesená",J339,0)</f>
        <v>0</v>
      </c>
      <c r="BH339" s="230">
        <f>IF(N339="sníž. přenesená",J339,0)</f>
        <v>0</v>
      </c>
      <c r="BI339" s="230">
        <f>IF(N339="nulová",J339,0)</f>
        <v>0</v>
      </c>
      <c r="BJ339" s="17" t="s">
        <v>142</v>
      </c>
      <c r="BK339" s="230">
        <f>ROUND(I339*H339,2)</f>
        <v>0</v>
      </c>
      <c r="BL339" s="17" t="s">
        <v>238</v>
      </c>
      <c r="BM339" s="229" t="s">
        <v>491</v>
      </c>
    </row>
    <row r="340" s="2" customFormat="1">
      <c r="A340" s="38"/>
      <c r="B340" s="39"/>
      <c r="C340" s="40"/>
      <c r="D340" s="231" t="s">
        <v>144</v>
      </c>
      <c r="E340" s="40"/>
      <c r="F340" s="232" t="s">
        <v>492</v>
      </c>
      <c r="G340" s="40"/>
      <c r="H340" s="40"/>
      <c r="I340" s="233"/>
      <c r="J340" s="40"/>
      <c r="K340" s="40"/>
      <c r="L340" s="44"/>
      <c r="M340" s="234"/>
      <c r="N340" s="235"/>
      <c r="O340" s="91"/>
      <c r="P340" s="91"/>
      <c r="Q340" s="91"/>
      <c r="R340" s="91"/>
      <c r="S340" s="91"/>
      <c r="T340" s="92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144</v>
      </c>
      <c r="AU340" s="17" t="s">
        <v>142</v>
      </c>
    </row>
    <row r="341" s="2" customFormat="1" ht="24.15" customHeight="1">
      <c r="A341" s="38"/>
      <c r="B341" s="39"/>
      <c r="C341" s="218" t="s">
        <v>493</v>
      </c>
      <c r="D341" s="218" t="s">
        <v>136</v>
      </c>
      <c r="E341" s="219" t="s">
        <v>494</v>
      </c>
      <c r="F341" s="220" t="s">
        <v>495</v>
      </c>
      <c r="G341" s="221" t="s">
        <v>139</v>
      </c>
      <c r="H341" s="222">
        <v>1</v>
      </c>
      <c r="I341" s="223"/>
      <c r="J341" s="224">
        <f>ROUND(I341*H341,2)</f>
        <v>0</v>
      </c>
      <c r="K341" s="220" t="s">
        <v>140</v>
      </c>
      <c r="L341" s="44"/>
      <c r="M341" s="225" t="s">
        <v>1</v>
      </c>
      <c r="N341" s="226" t="s">
        <v>43</v>
      </c>
      <c r="O341" s="91"/>
      <c r="P341" s="227">
        <f>O341*H341</f>
        <v>0</v>
      </c>
      <c r="Q341" s="227">
        <v>0.00075000000000000002</v>
      </c>
      <c r="R341" s="227">
        <f>Q341*H341</f>
        <v>0.00075000000000000002</v>
      </c>
      <c r="S341" s="227">
        <v>0</v>
      </c>
      <c r="T341" s="228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29" t="s">
        <v>238</v>
      </c>
      <c r="AT341" s="229" t="s">
        <v>136</v>
      </c>
      <c r="AU341" s="229" t="s">
        <v>142</v>
      </c>
      <c r="AY341" s="17" t="s">
        <v>133</v>
      </c>
      <c r="BE341" s="230">
        <f>IF(N341="základní",J341,0)</f>
        <v>0</v>
      </c>
      <c r="BF341" s="230">
        <f>IF(N341="snížená",J341,0)</f>
        <v>0</v>
      </c>
      <c r="BG341" s="230">
        <f>IF(N341="zákl. přenesená",J341,0)</f>
        <v>0</v>
      </c>
      <c r="BH341" s="230">
        <f>IF(N341="sníž. přenesená",J341,0)</f>
        <v>0</v>
      </c>
      <c r="BI341" s="230">
        <f>IF(N341="nulová",J341,0)</f>
        <v>0</v>
      </c>
      <c r="BJ341" s="17" t="s">
        <v>142</v>
      </c>
      <c r="BK341" s="230">
        <f>ROUND(I341*H341,2)</f>
        <v>0</v>
      </c>
      <c r="BL341" s="17" t="s">
        <v>238</v>
      </c>
      <c r="BM341" s="229" t="s">
        <v>496</v>
      </c>
    </row>
    <row r="342" s="2" customFormat="1">
      <c r="A342" s="38"/>
      <c r="B342" s="39"/>
      <c r="C342" s="40"/>
      <c r="D342" s="231" t="s">
        <v>144</v>
      </c>
      <c r="E342" s="40"/>
      <c r="F342" s="232" t="s">
        <v>497</v>
      </c>
      <c r="G342" s="40"/>
      <c r="H342" s="40"/>
      <c r="I342" s="233"/>
      <c r="J342" s="40"/>
      <c r="K342" s="40"/>
      <c r="L342" s="44"/>
      <c r="M342" s="234"/>
      <c r="N342" s="235"/>
      <c r="O342" s="91"/>
      <c r="P342" s="91"/>
      <c r="Q342" s="91"/>
      <c r="R342" s="91"/>
      <c r="S342" s="91"/>
      <c r="T342" s="92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T342" s="17" t="s">
        <v>144</v>
      </c>
      <c r="AU342" s="17" t="s">
        <v>142</v>
      </c>
    </row>
    <row r="343" s="2" customFormat="1" ht="21.75" customHeight="1">
      <c r="A343" s="38"/>
      <c r="B343" s="39"/>
      <c r="C343" s="218" t="s">
        <v>498</v>
      </c>
      <c r="D343" s="218" t="s">
        <v>136</v>
      </c>
      <c r="E343" s="219" t="s">
        <v>499</v>
      </c>
      <c r="F343" s="220" t="s">
        <v>500</v>
      </c>
      <c r="G343" s="221" t="s">
        <v>139</v>
      </c>
      <c r="H343" s="222">
        <v>1</v>
      </c>
      <c r="I343" s="223"/>
      <c r="J343" s="224">
        <f>ROUND(I343*H343,2)</f>
        <v>0</v>
      </c>
      <c r="K343" s="220" t="s">
        <v>140</v>
      </c>
      <c r="L343" s="44"/>
      <c r="M343" s="225" t="s">
        <v>1</v>
      </c>
      <c r="N343" s="226" t="s">
        <v>43</v>
      </c>
      <c r="O343" s="91"/>
      <c r="P343" s="227">
        <f>O343*H343</f>
        <v>0</v>
      </c>
      <c r="Q343" s="227">
        <v>0.00014999999999999999</v>
      </c>
      <c r="R343" s="227">
        <f>Q343*H343</f>
        <v>0.00014999999999999999</v>
      </c>
      <c r="S343" s="227">
        <v>0</v>
      </c>
      <c r="T343" s="228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29" t="s">
        <v>238</v>
      </c>
      <c r="AT343" s="229" t="s">
        <v>136</v>
      </c>
      <c r="AU343" s="229" t="s">
        <v>142</v>
      </c>
      <c r="AY343" s="17" t="s">
        <v>133</v>
      </c>
      <c r="BE343" s="230">
        <f>IF(N343="základní",J343,0)</f>
        <v>0</v>
      </c>
      <c r="BF343" s="230">
        <f>IF(N343="snížená",J343,0)</f>
        <v>0</v>
      </c>
      <c r="BG343" s="230">
        <f>IF(N343="zákl. přenesená",J343,0)</f>
        <v>0</v>
      </c>
      <c r="BH343" s="230">
        <f>IF(N343="sníž. přenesená",J343,0)</f>
        <v>0</v>
      </c>
      <c r="BI343" s="230">
        <f>IF(N343="nulová",J343,0)</f>
        <v>0</v>
      </c>
      <c r="BJ343" s="17" t="s">
        <v>142</v>
      </c>
      <c r="BK343" s="230">
        <f>ROUND(I343*H343,2)</f>
        <v>0</v>
      </c>
      <c r="BL343" s="17" t="s">
        <v>238</v>
      </c>
      <c r="BM343" s="229" t="s">
        <v>501</v>
      </c>
    </row>
    <row r="344" s="2" customFormat="1">
      <c r="A344" s="38"/>
      <c r="B344" s="39"/>
      <c r="C344" s="40"/>
      <c r="D344" s="231" t="s">
        <v>144</v>
      </c>
      <c r="E344" s="40"/>
      <c r="F344" s="232" t="s">
        <v>502</v>
      </c>
      <c r="G344" s="40"/>
      <c r="H344" s="40"/>
      <c r="I344" s="233"/>
      <c r="J344" s="40"/>
      <c r="K344" s="40"/>
      <c r="L344" s="44"/>
      <c r="M344" s="234"/>
      <c r="N344" s="235"/>
      <c r="O344" s="91"/>
      <c r="P344" s="91"/>
      <c r="Q344" s="91"/>
      <c r="R344" s="91"/>
      <c r="S344" s="91"/>
      <c r="T344" s="92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144</v>
      </c>
      <c r="AU344" s="17" t="s">
        <v>142</v>
      </c>
    </row>
    <row r="345" s="2" customFormat="1">
      <c r="A345" s="38"/>
      <c r="B345" s="39"/>
      <c r="C345" s="40"/>
      <c r="D345" s="238" t="s">
        <v>408</v>
      </c>
      <c r="E345" s="40"/>
      <c r="F345" s="269" t="s">
        <v>415</v>
      </c>
      <c r="G345" s="40"/>
      <c r="H345" s="40"/>
      <c r="I345" s="233"/>
      <c r="J345" s="40"/>
      <c r="K345" s="40"/>
      <c r="L345" s="44"/>
      <c r="M345" s="234"/>
      <c r="N345" s="235"/>
      <c r="O345" s="91"/>
      <c r="P345" s="91"/>
      <c r="Q345" s="91"/>
      <c r="R345" s="91"/>
      <c r="S345" s="91"/>
      <c r="T345" s="92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408</v>
      </c>
      <c r="AU345" s="17" t="s">
        <v>142</v>
      </c>
    </row>
    <row r="346" s="2" customFormat="1" ht="24.15" customHeight="1">
      <c r="A346" s="38"/>
      <c r="B346" s="39"/>
      <c r="C346" s="259" t="s">
        <v>503</v>
      </c>
      <c r="D346" s="259" t="s">
        <v>244</v>
      </c>
      <c r="E346" s="260" t="s">
        <v>504</v>
      </c>
      <c r="F346" s="261" t="s">
        <v>505</v>
      </c>
      <c r="G346" s="262" t="s">
        <v>139</v>
      </c>
      <c r="H346" s="263">
        <v>1</v>
      </c>
      <c r="I346" s="264"/>
      <c r="J346" s="265">
        <f>ROUND(I346*H346,2)</f>
        <v>0</v>
      </c>
      <c r="K346" s="261" t="s">
        <v>140</v>
      </c>
      <c r="L346" s="266"/>
      <c r="M346" s="267" t="s">
        <v>1</v>
      </c>
      <c r="N346" s="268" t="s">
        <v>43</v>
      </c>
      <c r="O346" s="91"/>
      <c r="P346" s="227">
        <f>O346*H346</f>
        <v>0</v>
      </c>
      <c r="Q346" s="227">
        <v>0.00089999999999999998</v>
      </c>
      <c r="R346" s="227">
        <f>Q346*H346</f>
        <v>0.00089999999999999998</v>
      </c>
      <c r="S346" s="227">
        <v>0</v>
      </c>
      <c r="T346" s="228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29" t="s">
        <v>334</v>
      </c>
      <c r="AT346" s="229" t="s">
        <v>244</v>
      </c>
      <c r="AU346" s="229" t="s">
        <v>142</v>
      </c>
      <c r="AY346" s="17" t="s">
        <v>133</v>
      </c>
      <c r="BE346" s="230">
        <f>IF(N346="základní",J346,0)</f>
        <v>0</v>
      </c>
      <c r="BF346" s="230">
        <f>IF(N346="snížená",J346,0)</f>
        <v>0</v>
      </c>
      <c r="BG346" s="230">
        <f>IF(N346="zákl. přenesená",J346,0)</f>
        <v>0</v>
      </c>
      <c r="BH346" s="230">
        <f>IF(N346="sníž. přenesená",J346,0)</f>
        <v>0</v>
      </c>
      <c r="BI346" s="230">
        <f>IF(N346="nulová",J346,0)</f>
        <v>0</v>
      </c>
      <c r="BJ346" s="17" t="s">
        <v>142</v>
      </c>
      <c r="BK346" s="230">
        <f>ROUND(I346*H346,2)</f>
        <v>0</v>
      </c>
      <c r="BL346" s="17" t="s">
        <v>238</v>
      </c>
      <c r="BM346" s="229" t="s">
        <v>506</v>
      </c>
    </row>
    <row r="347" s="2" customFormat="1">
      <c r="A347" s="38"/>
      <c r="B347" s="39"/>
      <c r="C347" s="40"/>
      <c r="D347" s="238" t="s">
        <v>408</v>
      </c>
      <c r="E347" s="40"/>
      <c r="F347" s="269" t="s">
        <v>434</v>
      </c>
      <c r="G347" s="40"/>
      <c r="H347" s="40"/>
      <c r="I347" s="233"/>
      <c r="J347" s="40"/>
      <c r="K347" s="40"/>
      <c r="L347" s="44"/>
      <c r="M347" s="234"/>
      <c r="N347" s="235"/>
      <c r="O347" s="91"/>
      <c r="P347" s="91"/>
      <c r="Q347" s="91"/>
      <c r="R347" s="91"/>
      <c r="S347" s="91"/>
      <c r="T347" s="92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T347" s="17" t="s">
        <v>408</v>
      </c>
      <c r="AU347" s="17" t="s">
        <v>142</v>
      </c>
    </row>
    <row r="348" s="2" customFormat="1" ht="24.15" customHeight="1">
      <c r="A348" s="38"/>
      <c r="B348" s="39"/>
      <c r="C348" s="218" t="s">
        <v>507</v>
      </c>
      <c r="D348" s="218" t="s">
        <v>136</v>
      </c>
      <c r="E348" s="219" t="s">
        <v>508</v>
      </c>
      <c r="F348" s="220" t="s">
        <v>509</v>
      </c>
      <c r="G348" s="221" t="s">
        <v>321</v>
      </c>
      <c r="H348" s="222">
        <v>0.14699999999999999</v>
      </c>
      <c r="I348" s="223"/>
      <c r="J348" s="224">
        <f>ROUND(I348*H348,2)</f>
        <v>0</v>
      </c>
      <c r="K348" s="220" t="s">
        <v>140</v>
      </c>
      <c r="L348" s="44"/>
      <c r="M348" s="225" t="s">
        <v>1</v>
      </c>
      <c r="N348" s="226" t="s">
        <v>43</v>
      </c>
      <c r="O348" s="91"/>
      <c r="P348" s="227">
        <f>O348*H348</f>
        <v>0</v>
      </c>
      <c r="Q348" s="227">
        <v>0</v>
      </c>
      <c r="R348" s="227">
        <f>Q348*H348</f>
        <v>0</v>
      </c>
      <c r="S348" s="227">
        <v>0</v>
      </c>
      <c r="T348" s="228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29" t="s">
        <v>238</v>
      </c>
      <c r="AT348" s="229" t="s">
        <v>136</v>
      </c>
      <c r="AU348" s="229" t="s">
        <v>142</v>
      </c>
      <c r="AY348" s="17" t="s">
        <v>133</v>
      </c>
      <c r="BE348" s="230">
        <f>IF(N348="základní",J348,0)</f>
        <v>0</v>
      </c>
      <c r="BF348" s="230">
        <f>IF(N348="snížená",J348,0)</f>
        <v>0</v>
      </c>
      <c r="BG348" s="230">
        <f>IF(N348="zákl. přenesená",J348,0)</f>
        <v>0</v>
      </c>
      <c r="BH348" s="230">
        <f>IF(N348="sníž. přenesená",J348,0)</f>
        <v>0</v>
      </c>
      <c r="BI348" s="230">
        <f>IF(N348="nulová",J348,0)</f>
        <v>0</v>
      </c>
      <c r="BJ348" s="17" t="s">
        <v>142</v>
      </c>
      <c r="BK348" s="230">
        <f>ROUND(I348*H348,2)</f>
        <v>0</v>
      </c>
      <c r="BL348" s="17" t="s">
        <v>238</v>
      </c>
      <c r="BM348" s="229" t="s">
        <v>510</v>
      </c>
    </row>
    <row r="349" s="2" customFormat="1">
      <c r="A349" s="38"/>
      <c r="B349" s="39"/>
      <c r="C349" s="40"/>
      <c r="D349" s="231" t="s">
        <v>144</v>
      </c>
      <c r="E349" s="40"/>
      <c r="F349" s="232" t="s">
        <v>511</v>
      </c>
      <c r="G349" s="40"/>
      <c r="H349" s="40"/>
      <c r="I349" s="233"/>
      <c r="J349" s="40"/>
      <c r="K349" s="40"/>
      <c r="L349" s="44"/>
      <c r="M349" s="234"/>
      <c r="N349" s="235"/>
      <c r="O349" s="91"/>
      <c r="P349" s="91"/>
      <c r="Q349" s="91"/>
      <c r="R349" s="91"/>
      <c r="S349" s="91"/>
      <c r="T349" s="92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T349" s="17" t="s">
        <v>144</v>
      </c>
      <c r="AU349" s="17" t="s">
        <v>142</v>
      </c>
    </row>
    <row r="350" s="2" customFormat="1" ht="33" customHeight="1">
      <c r="A350" s="38"/>
      <c r="B350" s="39"/>
      <c r="C350" s="218" t="s">
        <v>512</v>
      </c>
      <c r="D350" s="218" t="s">
        <v>136</v>
      </c>
      <c r="E350" s="219" t="s">
        <v>513</v>
      </c>
      <c r="F350" s="220" t="s">
        <v>514</v>
      </c>
      <c r="G350" s="221" t="s">
        <v>321</v>
      </c>
      <c r="H350" s="222">
        <v>0.14699999999999999</v>
      </c>
      <c r="I350" s="223"/>
      <c r="J350" s="224">
        <f>ROUND(I350*H350,2)</f>
        <v>0</v>
      </c>
      <c r="K350" s="220" t="s">
        <v>140</v>
      </c>
      <c r="L350" s="44"/>
      <c r="M350" s="225" t="s">
        <v>1</v>
      </c>
      <c r="N350" s="226" t="s">
        <v>43</v>
      </c>
      <c r="O350" s="91"/>
      <c r="P350" s="227">
        <f>O350*H350</f>
        <v>0</v>
      </c>
      <c r="Q350" s="227">
        <v>0</v>
      </c>
      <c r="R350" s="227">
        <f>Q350*H350</f>
        <v>0</v>
      </c>
      <c r="S350" s="227">
        <v>0</v>
      </c>
      <c r="T350" s="228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29" t="s">
        <v>238</v>
      </c>
      <c r="AT350" s="229" t="s">
        <v>136</v>
      </c>
      <c r="AU350" s="229" t="s">
        <v>142</v>
      </c>
      <c r="AY350" s="17" t="s">
        <v>133</v>
      </c>
      <c r="BE350" s="230">
        <f>IF(N350="základní",J350,0)</f>
        <v>0</v>
      </c>
      <c r="BF350" s="230">
        <f>IF(N350="snížená",J350,0)</f>
        <v>0</v>
      </c>
      <c r="BG350" s="230">
        <f>IF(N350="zákl. přenesená",J350,0)</f>
        <v>0</v>
      </c>
      <c r="BH350" s="230">
        <f>IF(N350="sníž. přenesená",J350,0)</f>
        <v>0</v>
      </c>
      <c r="BI350" s="230">
        <f>IF(N350="nulová",J350,0)</f>
        <v>0</v>
      </c>
      <c r="BJ350" s="17" t="s">
        <v>142</v>
      </c>
      <c r="BK350" s="230">
        <f>ROUND(I350*H350,2)</f>
        <v>0</v>
      </c>
      <c r="BL350" s="17" t="s">
        <v>238</v>
      </c>
      <c r="BM350" s="229" t="s">
        <v>515</v>
      </c>
    </row>
    <row r="351" s="2" customFormat="1">
      <c r="A351" s="38"/>
      <c r="B351" s="39"/>
      <c r="C351" s="40"/>
      <c r="D351" s="231" t="s">
        <v>144</v>
      </c>
      <c r="E351" s="40"/>
      <c r="F351" s="232" t="s">
        <v>516</v>
      </c>
      <c r="G351" s="40"/>
      <c r="H351" s="40"/>
      <c r="I351" s="233"/>
      <c r="J351" s="40"/>
      <c r="K351" s="40"/>
      <c r="L351" s="44"/>
      <c r="M351" s="234"/>
      <c r="N351" s="235"/>
      <c r="O351" s="91"/>
      <c r="P351" s="91"/>
      <c r="Q351" s="91"/>
      <c r="R351" s="91"/>
      <c r="S351" s="91"/>
      <c r="T351" s="92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144</v>
      </c>
      <c r="AU351" s="17" t="s">
        <v>142</v>
      </c>
    </row>
    <row r="352" s="2" customFormat="1" ht="16.5" customHeight="1">
      <c r="A352" s="38"/>
      <c r="B352" s="39"/>
      <c r="C352" s="218" t="s">
        <v>517</v>
      </c>
      <c r="D352" s="218" t="s">
        <v>136</v>
      </c>
      <c r="E352" s="219" t="s">
        <v>518</v>
      </c>
      <c r="F352" s="220" t="s">
        <v>519</v>
      </c>
      <c r="G352" s="221" t="s">
        <v>520</v>
      </c>
      <c r="H352" s="222">
        <v>4</v>
      </c>
      <c r="I352" s="223"/>
      <c r="J352" s="224">
        <f>ROUND(I352*H352,2)</f>
        <v>0</v>
      </c>
      <c r="K352" s="220" t="s">
        <v>140</v>
      </c>
      <c r="L352" s="44"/>
      <c r="M352" s="225" t="s">
        <v>1</v>
      </c>
      <c r="N352" s="226" t="s">
        <v>43</v>
      </c>
      <c r="O352" s="91"/>
      <c r="P352" s="227">
        <f>O352*H352</f>
        <v>0</v>
      </c>
      <c r="Q352" s="227">
        <v>0</v>
      </c>
      <c r="R352" s="227">
        <f>Q352*H352</f>
        <v>0</v>
      </c>
      <c r="S352" s="227">
        <v>0</v>
      </c>
      <c r="T352" s="228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29" t="s">
        <v>238</v>
      </c>
      <c r="AT352" s="229" t="s">
        <v>136</v>
      </c>
      <c r="AU352" s="229" t="s">
        <v>142</v>
      </c>
      <c r="AY352" s="17" t="s">
        <v>133</v>
      </c>
      <c r="BE352" s="230">
        <f>IF(N352="základní",J352,0)</f>
        <v>0</v>
      </c>
      <c r="BF352" s="230">
        <f>IF(N352="snížená",J352,0)</f>
        <v>0</v>
      </c>
      <c r="BG352" s="230">
        <f>IF(N352="zákl. přenesená",J352,0)</f>
        <v>0</v>
      </c>
      <c r="BH352" s="230">
        <f>IF(N352="sníž. přenesená",J352,0)</f>
        <v>0</v>
      </c>
      <c r="BI352" s="230">
        <f>IF(N352="nulová",J352,0)</f>
        <v>0</v>
      </c>
      <c r="BJ352" s="17" t="s">
        <v>142</v>
      </c>
      <c r="BK352" s="230">
        <f>ROUND(I352*H352,2)</f>
        <v>0</v>
      </c>
      <c r="BL352" s="17" t="s">
        <v>238</v>
      </c>
      <c r="BM352" s="229" t="s">
        <v>521</v>
      </c>
    </row>
    <row r="353" s="2" customFormat="1">
      <c r="A353" s="38"/>
      <c r="B353" s="39"/>
      <c r="C353" s="40"/>
      <c r="D353" s="231" t="s">
        <v>144</v>
      </c>
      <c r="E353" s="40"/>
      <c r="F353" s="232" t="s">
        <v>522</v>
      </c>
      <c r="G353" s="40"/>
      <c r="H353" s="40"/>
      <c r="I353" s="233"/>
      <c r="J353" s="40"/>
      <c r="K353" s="40"/>
      <c r="L353" s="44"/>
      <c r="M353" s="234"/>
      <c r="N353" s="235"/>
      <c r="O353" s="91"/>
      <c r="P353" s="91"/>
      <c r="Q353" s="91"/>
      <c r="R353" s="91"/>
      <c r="S353" s="91"/>
      <c r="T353" s="92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144</v>
      </c>
      <c r="AU353" s="17" t="s">
        <v>142</v>
      </c>
    </row>
    <row r="354" s="2" customFormat="1">
      <c r="A354" s="38"/>
      <c r="B354" s="39"/>
      <c r="C354" s="40"/>
      <c r="D354" s="238" t="s">
        <v>408</v>
      </c>
      <c r="E354" s="40"/>
      <c r="F354" s="269" t="s">
        <v>523</v>
      </c>
      <c r="G354" s="40"/>
      <c r="H354" s="40"/>
      <c r="I354" s="233"/>
      <c r="J354" s="40"/>
      <c r="K354" s="40"/>
      <c r="L354" s="44"/>
      <c r="M354" s="234"/>
      <c r="N354" s="235"/>
      <c r="O354" s="91"/>
      <c r="P354" s="91"/>
      <c r="Q354" s="91"/>
      <c r="R354" s="91"/>
      <c r="S354" s="91"/>
      <c r="T354" s="92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408</v>
      </c>
      <c r="AU354" s="17" t="s">
        <v>142</v>
      </c>
    </row>
    <row r="355" s="12" customFormat="1" ht="22.8" customHeight="1">
      <c r="A355" s="12"/>
      <c r="B355" s="202"/>
      <c r="C355" s="203"/>
      <c r="D355" s="204" t="s">
        <v>76</v>
      </c>
      <c r="E355" s="216" t="s">
        <v>524</v>
      </c>
      <c r="F355" s="216" t="s">
        <v>525</v>
      </c>
      <c r="G355" s="203"/>
      <c r="H355" s="203"/>
      <c r="I355" s="206"/>
      <c r="J355" s="217">
        <f>BK355</f>
        <v>0</v>
      </c>
      <c r="K355" s="203"/>
      <c r="L355" s="208"/>
      <c r="M355" s="209"/>
      <c r="N355" s="210"/>
      <c r="O355" s="210"/>
      <c r="P355" s="211">
        <f>SUM(P356:P362)</f>
        <v>0</v>
      </c>
      <c r="Q355" s="210"/>
      <c r="R355" s="211">
        <f>SUM(R356:R362)</f>
        <v>0.0036075</v>
      </c>
      <c r="S355" s="210"/>
      <c r="T355" s="212">
        <f>SUM(T356:T362)</f>
        <v>0.44999999999999996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213" t="s">
        <v>142</v>
      </c>
      <c r="AT355" s="214" t="s">
        <v>76</v>
      </c>
      <c r="AU355" s="214" t="s">
        <v>85</v>
      </c>
      <c r="AY355" s="213" t="s">
        <v>133</v>
      </c>
      <c r="BK355" s="215">
        <f>SUM(BK356:BK362)</f>
        <v>0</v>
      </c>
    </row>
    <row r="356" s="2" customFormat="1" ht="16.5" customHeight="1">
      <c r="A356" s="38"/>
      <c r="B356" s="39"/>
      <c r="C356" s="218" t="s">
        <v>526</v>
      </c>
      <c r="D356" s="218" t="s">
        <v>136</v>
      </c>
      <c r="E356" s="219" t="s">
        <v>527</v>
      </c>
      <c r="F356" s="220" t="s">
        <v>528</v>
      </c>
      <c r="G356" s="221" t="s">
        <v>520</v>
      </c>
      <c r="H356" s="222">
        <v>6</v>
      </c>
      <c r="I356" s="223"/>
      <c r="J356" s="224">
        <f>ROUND(I356*H356,2)</f>
        <v>0</v>
      </c>
      <c r="K356" s="220" t="s">
        <v>140</v>
      </c>
      <c r="L356" s="44"/>
      <c r="M356" s="225" t="s">
        <v>1</v>
      </c>
      <c r="N356" s="226" t="s">
        <v>43</v>
      </c>
      <c r="O356" s="91"/>
      <c r="P356" s="227">
        <f>O356*H356</f>
        <v>0</v>
      </c>
      <c r="Q356" s="227">
        <v>0</v>
      </c>
      <c r="R356" s="227">
        <f>Q356*H356</f>
        <v>0</v>
      </c>
      <c r="S356" s="227">
        <v>0.074999999999999997</v>
      </c>
      <c r="T356" s="228">
        <f>S356*H356</f>
        <v>0.44999999999999996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29" t="s">
        <v>238</v>
      </c>
      <c r="AT356" s="229" t="s">
        <v>136</v>
      </c>
      <c r="AU356" s="229" t="s">
        <v>142</v>
      </c>
      <c r="AY356" s="17" t="s">
        <v>133</v>
      </c>
      <c r="BE356" s="230">
        <f>IF(N356="základní",J356,0)</f>
        <v>0</v>
      </c>
      <c r="BF356" s="230">
        <f>IF(N356="snížená",J356,0)</f>
        <v>0</v>
      </c>
      <c r="BG356" s="230">
        <f>IF(N356="zákl. přenesená",J356,0)</f>
        <v>0</v>
      </c>
      <c r="BH356" s="230">
        <f>IF(N356="sníž. přenesená",J356,0)</f>
        <v>0</v>
      </c>
      <c r="BI356" s="230">
        <f>IF(N356="nulová",J356,0)</f>
        <v>0</v>
      </c>
      <c r="BJ356" s="17" t="s">
        <v>142</v>
      </c>
      <c r="BK356" s="230">
        <f>ROUND(I356*H356,2)</f>
        <v>0</v>
      </c>
      <c r="BL356" s="17" t="s">
        <v>238</v>
      </c>
      <c r="BM356" s="229" t="s">
        <v>529</v>
      </c>
    </row>
    <row r="357" s="2" customFormat="1">
      <c r="A357" s="38"/>
      <c r="B357" s="39"/>
      <c r="C357" s="40"/>
      <c r="D357" s="231" t="s">
        <v>144</v>
      </c>
      <c r="E357" s="40"/>
      <c r="F357" s="232" t="s">
        <v>530</v>
      </c>
      <c r="G357" s="40"/>
      <c r="H357" s="40"/>
      <c r="I357" s="233"/>
      <c r="J357" s="40"/>
      <c r="K357" s="40"/>
      <c r="L357" s="44"/>
      <c r="M357" s="234"/>
      <c r="N357" s="235"/>
      <c r="O357" s="91"/>
      <c r="P357" s="91"/>
      <c r="Q357" s="91"/>
      <c r="R357" s="91"/>
      <c r="S357" s="91"/>
      <c r="T357" s="92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144</v>
      </c>
      <c r="AU357" s="17" t="s">
        <v>142</v>
      </c>
    </row>
    <row r="358" s="2" customFormat="1">
      <c r="A358" s="38"/>
      <c r="B358" s="39"/>
      <c r="C358" s="40"/>
      <c r="D358" s="238" t="s">
        <v>408</v>
      </c>
      <c r="E358" s="40"/>
      <c r="F358" s="269" t="s">
        <v>531</v>
      </c>
      <c r="G358" s="40"/>
      <c r="H358" s="40"/>
      <c r="I358" s="233"/>
      <c r="J358" s="40"/>
      <c r="K358" s="40"/>
      <c r="L358" s="44"/>
      <c r="M358" s="234"/>
      <c r="N358" s="235"/>
      <c r="O358" s="91"/>
      <c r="P358" s="91"/>
      <c r="Q358" s="91"/>
      <c r="R358" s="91"/>
      <c r="S358" s="91"/>
      <c r="T358" s="92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7" t="s">
        <v>408</v>
      </c>
      <c r="AU358" s="17" t="s">
        <v>142</v>
      </c>
    </row>
    <row r="359" s="13" customFormat="1">
      <c r="A359" s="13"/>
      <c r="B359" s="236"/>
      <c r="C359" s="237"/>
      <c r="D359" s="238" t="s">
        <v>151</v>
      </c>
      <c r="E359" s="239" t="s">
        <v>1</v>
      </c>
      <c r="F359" s="240" t="s">
        <v>532</v>
      </c>
      <c r="G359" s="237"/>
      <c r="H359" s="241">
        <v>6</v>
      </c>
      <c r="I359" s="242"/>
      <c r="J359" s="237"/>
      <c r="K359" s="237"/>
      <c r="L359" s="243"/>
      <c r="M359" s="244"/>
      <c r="N359" s="245"/>
      <c r="O359" s="245"/>
      <c r="P359" s="245"/>
      <c r="Q359" s="245"/>
      <c r="R359" s="245"/>
      <c r="S359" s="245"/>
      <c r="T359" s="246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7" t="s">
        <v>151</v>
      </c>
      <c r="AU359" s="247" t="s">
        <v>142</v>
      </c>
      <c r="AV359" s="13" t="s">
        <v>142</v>
      </c>
      <c r="AW359" s="13" t="s">
        <v>34</v>
      </c>
      <c r="AX359" s="13" t="s">
        <v>85</v>
      </c>
      <c r="AY359" s="247" t="s">
        <v>133</v>
      </c>
    </row>
    <row r="360" s="2" customFormat="1" ht="16.5" customHeight="1">
      <c r="A360" s="38"/>
      <c r="B360" s="39"/>
      <c r="C360" s="259" t="s">
        <v>533</v>
      </c>
      <c r="D360" s="259" t="s">
        <v>244</v>
      </c>
      <c r="E360" s="260" t="s">
        <v>534</v>
      </c>
      <c r="F360" s="261" t="s">
        <v>535</v>
      </c>
      <c r="G360" s="262" t="s">
        <v>148</v>
      </c>
      <c r="H360" s="263">
        <v>0.75</v>
      </c>
      <c r="I360" s="264"/>
      <c r="J360" s="265">
        <f>ROUND(I360*H360,2)</f>
        <v>0</v>
      </c>
      <c r="K360" s="261" t="s">
        <v>140</v>
      </c>
      <c r="L360" s="266"/>
      <c r="M360" s="267" t="s">
        <v>1</v>
      </c>
      <c r="N360" s="268" t="s">
        <v>43</v>
      </c>
      <c r="O360" s="91"/>
      <c r="P360" s="227">
        <f>O360*H360</f>
        <v>0</v>
      </c>
      <c r="Q360" s="227">
        <v>0.00481</v>
      </c>
      <c r="R360" s="227">
        <f>Q360*H360</f>
        <v>0.0036075</v>
      </c>
      <c r="S360" s="227">
        <v>0</v>
      </c>
      <c r="T360" s="228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29" t="s">
        <v>334</v>
      </c>
      <c r="AT360" s="229" t="s">
        <v>244</v>
      </c>
      <c r="AU360" s="229" t="s">
        <v>142</v>
      </c>
      <c r="AY360" s="17" t="s">
        <v>133</v>
      </c>
      <c r="BE360" s="230">
        <f>IF(N360="základní",J360,0)</f>
        <v>0</v>
      </c>
      <c r="BF360" s="230">
        <f>IF(N360="snížená",J360,0)</f>
        <v>0</v>
      </c>
      <c r="BG360" s="230">
        <f>IF(N360="zákl. přenesená",J360,0)</f>
        <v>0</v>
      </c>
      <c r="BH360" s="230">
        <f>IF(N360="sníž. přenesená",J360,0)</f>
        <v>0</v>
      </c>
      <c r="BI360" s="230">
        <f>IF(N360="nulová",J360,0)</f>
        <v>0</v>
      </c>
      <c r="BJ360" s="17" t="s">
        <v>142</v>
      </c>
      <c r="BK360" s="230">
        <f>ROUND(I360*H360,2)</f>
        <v>0</v>
      </c>
      <c r="BL360" s="17" t="s">
        <v>238</v>
      </c>
      <c r="BM360" s="229" t="s">
        <v>536</v>
      </c>
    </row>
    <row r="361" s="13" customFormat="1">
      <c r="A361" s="13"/>
      <c r="B361" s="236"/>
      <c r="C361" s="237"/>
      <c r="D361" s="238" t="s">
        <v>151</v>
      </c>
      <c r="E361" s="239" t="s">
        <v>1</v>
      </c>
      <c r="F361" s="240" t="s">
        <v>537</v>
      </c>
      <c r="G361" s="237"/>
      <c r="H361" s="241">
        <v>0.75</v>
      </c>
      <c r="I361" s="242"/>
      <c r="J361" s="237"/>
      <c r="K361" s="237"/>
      <c r="L361" s="243"/>
      <c r="M361" s="244"/>
      <c r="N361" s="245"/>
      <c r="O361" s="245"/>
      <c r="P361" s="245"/>
      <c r="Q361" s="245"/>
      <c r="R361" s="245"/>
      <c r="S361" s="245"/>
      <c r="T361" s="246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7" t="s">
        <v>151</v>
      </c>
      <c r="AU361" s="247" t="s">
        <v>142</v>
      </c>
      <c r="AV361" s="13" t="s">
        <v>142</v>
      </c>
      <c r="AW361" s="13" t="s">
        <v>34</v>
      </c>
      <c r="AX361" s="13" t="s">
        <v>85</v>
      </c>
      <c r="AY361" s="247" t="s">
        <v>133</v>
      </c>
    </row>
    <row r="362" s="2" customFormat="1" ht="24.15" customHeight="1">
      <c r="A362" s="38"/>
      <c r="B362" s="39"/>
      <c r="C362" s="259" t="s">
        <v>538</v>
      </c>
      <c r="D362" s="259" t="s">
        <v>244</v>
      </c>
      <c r="E362" s="260" t="s">
        <v>539</v>
      </c>
      <c r="F362" s="261" t="s">
        <v>540</v>
      </c>
      <c r="G362" s="262" t="s">
        <v>139</v>
      </c>
      <c r="H362" s="263">
        <v>1</v>
      </c>
      <c r="I362" s="264"/>
      <c r="J362" s="265">
        <f>ROUND(I362*H362,2)</f>
        <v>0</v>
      </c>
      <c r="K362" s="261" t="s">
        <v>1</v>
      </c>
      <c r="L362" s="266"/>
      <c r="M362" s="267" t="s">
        <v>1</v>
      </c>
      <c r="N362" s="268" t="s">
        <v>43</v>
      </c>
      <c r="O362" s="91"/>
      <c r="P362" s="227">
        <f>O362*H362</f>
        <v>0</v>
      </c>
      <c r="Q362" s="227">
        <v>0</v>
      </c>
      <c r="R362" s="227">
        <f>Q362*H362</f>
        <v>0</v>
      </c>
      <c r="S362" s="227">
        <v>0</v>
      </c>
      <c r="T362" s="228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9" t="s">
        <v>334</v>
      </c>
      <c r="AT362" s="229" t="s">
        <v>244</v>
      </c>
      <c r="AU362" s="229" t="s">
        <v>142</v>
      </c>
      <c r="AY362" s="17" t="s">
        <v>133</v>
      </c>
      <c r="BE362" s="230">
        <f>IF(N362="základní",J362,0)</f>
        <v>0</v>
      </c>
      <c r="BF362" s="230">
        <f>IF(N362="snížená",J362,0)</f>
        <v>0</v>
      </c>
      <c r="BG362" s="230">
        <f>IF(N362="zákl. přenesená",J362,0)</f>
        <v>0</v>
      </c>
      <c r="BH362" s="230">
        <f>IF(N362="sníž. přenesená",J362,0)</f>
        <v>0</v>
      </c>
      <c r="BI362" s="230">
        <f>IF(N362="nulová",J362,0)</f>
        <v>0</v>
      </c>
      <c r="BJ362" s="17" t="s">
        <v>142</v>
      </c>
      <c r="BK362" s="230">
        <f>ROUND(I362*H362,2)</f>
        <v>0</v>
      </c>
      <c r="BL362" s="17" t="s">
        <v>238</v>
      </c>
      <c r="BM362" s="229" t="s">
        <v>541</v>
      </c>
    </row>
    <row r="363" s="12" customFormat="1" ht="22.8" customHeight="1">
      <c r="A363" s="12"/>
      <c r="B363" s="202"/>
      <c r="C363" s="203"/>
      <c r="D363" s="204" t="s">
        <v>76</v>
      </c>
      <c r="E363" s="216" t="s">
        <v>542</v>
      </c>
      <c r="F363" s="216" t="s">
        <v>543</v>
      </c>
      <c r="G363" s="203"/>
      <c r="H363" s="203"/>
      <c r="I363" s="206"/>
      <c r="J363" s="217">
        <f>BK363</f>
        <v>0</v>
      </c>
      <c r="K363" s="203"/>
      <c r="L363" s="208"/>
      <c r="M363" s="209"/>
      <c r="N363" s="210"/>
      <c r="O363" s="210"/>
      <c r="P363" s="211">
        <f>SUM(P364:P368)</f>
        <v>0</v>
      </c>
      <c r="Q363" s="210"/>
      <c r="R363" s="211">
        <f>SUM(R364:R368)</f>
        <v>0</v>
      </c>
      <c r="S363" s="210"/>
      <c r="T363" s="212">
        <f>SUM(T364:T368)</f>
        <v>0.00029999999999999997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13" t="s">
        <v>142</v>
      </c>
      <c r="AT363" s="214" t="s">
        <v>76</v>
      </c>
      <c r="AU363" s="214" t="s">
        <v>85</v>
      </c>
      <c r="AY363" s="213" t="s">
        <v>133</v>
      </c>
      <c r="BK363" s="215">
        <f>SUM(BK364:BK368)</f>
        <v>0</v>
      </c>
    </row>
    <row r="364" s="2" customFormat="1" ht="21.75" customHeight="1">
      <c r="A364" s="38"/>
      <c r="B364" s="39"/>
      <c r="C364" s="218" t="s">
        <v>544</v>
      </c>
      <c r="D364" s="218" t="s">
        <v>136</v>
      </c>
      <c r="E364" s="219" t="s">
        <v>545</v>
      </c>
      <c r="F364" s="220" t="s">
        <v>546</v>
      </c>
      <c r="G364" s="221" t="s">
        <v>139</v>
      </c>
      <c r="H364" s="222">
        <v>1</v>
      </c>
      <c r="I364" s="223"/>
      <c r="J364" s="224">
        <f>ROUND(I364*H364,2)</f>
        <v>0</v>
      </c>
      <c r="K364" s="220" t="s">
        <v>140</v>
      </c>
      <c r="L364" s="44"/>
      <c r="M364" s="225" t="s">
        <v>1</v>
      </c>
      <c r="N364" s="226" t="s">
        <v>43</v>
      </c>
      <c r="O364" s="91"/>
      <c r="P364" s="227">
        <f>O364*H364</f>
        <v>0</v>
      </c>
      <c r="Q364" s="227">
        <v>0</v>
      </c>
      <c r="R364" s="227">
        <f>Q364*H364</f>
        <v>0</v>
      </c>
      <c r="S364" s="227">
        <v>0</v>
      </c>
      <c r="T364" s="228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29" t="s">
        <v>238</v>
      </c>
      <c r="AT364" s="229" t="s">
        <v>136</v>
      </c>
      <c r="AU364" s="229" t="s">
        <v>142</v>
      </c>
      <c r="AY364" s="17" t="s">
        <v>133</v>
      </c>
      <c r="BE364" s="230">
        <f>IF(N364="základní",J364,0)</f>
        <v>0</v>
      </c>
      <c r="BF364" s="230">
        <f>IF(N364="snížená",J364,0)</f>
        <v>0</v>
      </c>
      <c r="BG364" s="230">
        <f>IF(N364="zákl. přenesená",J364,0)</f>
        <v>0</v>
      </c>
      <c r="BH364" s="230">
        <f>IF(N364="sníž. přenesená",J364,0)</f>
        <v>0</v>
      </c>
      <c r="BI364" s="230">
        <f>IF(N364="nulová",J364,0)</f>
        <v>0</v>
      </c>
      <c r="BJ364" s="17" t="s">
        <v>142</v>
      </c>
      <c r="BK364" s="230">
        <f>ROUND(I364*H364,2)</f>
        <v>0</v>
      </c>
      <c r="BL364" s="17" t="s">
        <v>238</v>
      </c>
      <c r="BM364" s="229" t="s">
        <v>547</v>
      </c>
    </row>
    <row r="365" s="2" customFormat="1">
      <c r="A365" s="38"/>
      <c r="B365" s="39"/>
      <c r="C365" s="40"/>
      <c r="D365" s="231" t="s">
        <v>144</v>
      </c>
      <c r="E365" s="40"/>
      <c r="F365" s="232" t="s">
        <v>548</v>
      </c>
      <c r="G365" s="40"/>
      <c r="H365" s="40"/>
      <c r="I365" s="233"/>
      <c r="J365" s="40"/>
      <c r="K365" s="40"/>
      <c r="L365" s="44"/>
      <c r="M365" s="234"/>
      <c r="N365" s="235"/>
      <c r="O365" s="91"/>
      <c r="P365" s="91"/>
      <c r="Q365" s="91"/>
      <c r="R365" s="91"/>
      <c r="S365" s="91"/>
      <c r="T365" s="92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144</v>
      </c>
      <c r="AU365" s="17" t="s">
        <v>142</v>
      </c>
    </row>
    <row r="366" s="2" customFormat="1">
      <c r="A366" s="38"/>
      <c r="B366" s="39"/>
      <c r="C366" s="40"/>
      <c r="D366" s="238" t="s">
        <v>408</v>
      </c>
      <c r="E366" s="40"/>
      <c r="F366" s="269" t="s">
        <v>415</v>
      </c>
      <c r="G366" s="40"/>
      <c r="H366" s="40"/>
      <c r="I366" s="233"/>
      <c r="J366" s="40"/>
      <c r="K366" s="40"/>
      <c r="L366" s="44"/>
      <c r="M366" s="234"/>
      <c r="N366" s="235"/>
      <c r="O366" s="91"/>
      <c r="P366" s="91"/>
      <c r="Q366" s="91"/>
      <c r="R366" s="91"/>
      <c r="S366" s="91"/>
      <c r="T366" s="92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408</v>
      </c>
      <c r="AU366" s="17" t="s">
        <v>142</v>
      </c>
    </row>
    <row r="367" s="2" customFormat="1" ht="21.75" customHeight="1">
      <c r="A367" s="38"/>
      <c r="B367" s="39"/>
      <c r="C367" s="218" t="s">
        <v>549</v>
      </c>
      <c r="D367" s="218" t="s">
        <v>136</v>
      </c>
      <c r="E367" s="219" t="s">
        <v>550</v>
      </c>
      <c r="F367" s="220" t="s">
        <v>551</v>
      </c>
      <c r="G367" s="221" t="s">
        <v>139</v>
      </c>
      <c r="H367" s="222">
        <v>1</v>
      </c>
      <c r="I367" s="223"/>
      <c r="J367" s="224">
        <f>ROUND(I367*H367,2)</f>
        <v>0</v>
      </c>
      <c r="K367" s="220" t="s">
        <v>140</v>
      </c>
      <c r="L367" s="44"/>
      <c r="M367" s="225" t="s">
        <v>1</v>
      </c>
      <c r="N367" s="226" t="s">
        <v>43</v>
      </c>
      <c r="O367" s="91"/>
      <c r="P367" s="227">
        <f>O367*H367</f>
        <v>0</v>
      </c>
      <c r="Q367" s="227">
        <v>0</v>
      </c>
      <c r="R367" s="227">
        <f>Q367*H367</f>
        <v>0</v>
      </c>
      <c r="S367" s="227">
        <v>0.00029999999999999997</v>
      </c>
      <c r="T367" s="228">
        <f>S367*H367</f>
        <v>0.00029999999999999997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29" t="s">
        <v>238</v>
      </c>
      <c r="AT367" s="229" t="s">
        <v>136</v>
      </c>
      <c r="AU367" s="229" t="s">
        <v>142</v>
      </c>
      <c r="AY367" s="17" t="s">
        <v>133</v>
      </c>
      <c r="BE367" s="230">
        <f>IF(N367="základní",J367,0)</f>
        <v>0</v>
      </c>
      <c r="BF367" s="230">
        <f>IF(N367="snížená",J367,0)</f>
        <v>0</v>
      </c>
      <c r="BG367" s="230">
        <f>IF(N367="zákl. přenesená",J367,0)</f>
        <v>0</v>
      </c>
      <c r="BH367" s="230">
        <f>IF(N367="sníž. přenesená",J367,0)</f>
        <v>0</v>
      </c>
      <c r="BI367" s="230">
        <f>IF(N367="nulová",J367,0)</f>
        <v>0</v>
      </c>
      <c r="BJ367" s="17" t="s">
        <v>142</v>
      </c>
      <c r="BK367" s="230">
        <f>ROUND(I367*H367,2)</f>
        <v>0</v>
      </c>
      <c r="BL367" s="17" t="s">
        <v>238</v>
      </c>
      <c r="BM367" s="229" t="s">
        <v>552</v>
      </c>
    </row>
    <row r="368" s="2" customFormat="1">
      <c r="A368" s="38"/>
      <c r="B368" s="39"/>
      <c r="C368" s="40"/>
      <c r="D368" s="231" t="s">
        <v>144</v>
      </c>
      <c r="E368" s="40"/>
      <c r="F368" s="232" t="s">
        <v>553</v>
      </c>
      <c r="G368" s="40"/>
      <c r="H368" s="40"/>
      <c r="I368" s="233"/>
      <c r="J368" s="40"/>
      <c r="K368" s="40"/>
      <c r="L368" s="44"/>
      <c r="M368" s="234"/>
      <c r="N368" s="235"/>
      <c r="O368" s="91"/>
      <c r="P368" s="91"/>
      <c r="Q368" s="91"/>
      <c r="R368" s="91"/>
      <c r="S368" s="91"/>
      <c r="T368" s="92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7" t="s">
        <v>144</v>
      </c>
      <c r="AU368" s="17" t="s">
        <v>142</v>
      </c>
    </row>
    <row r="369" s="12" customFormat="1" ht="22.8" customHeight="1">
      <c r="A369" s="12"/>
      <c r="B369" s="202"/>
      <c r="C369" s="203"/>
      <c r="D369" s="204" t="s">
        <v>76</v>
      </c>
      <c r="E369" s="216" t="s">
        <v>554</v>
      </c>
      <c r="F369" s="216" t="s">
        <v>555</v>
      </c>
      <c r="G369" s="203"/>
      <c r="H369" s="203"/>
      <c r="I369" s="206"/>
      <c r="J369" s="217">
        <f>BK369</f>
        <v>0</v>
      </c>
      <c r="K369" s="203"/>
      <c r="L369" s="208"/>
      <c r="M369" s="209"/>
      <c r="N369" s="210"/>
      <c r="O369" s="210"/>
      <c r="P369" s="211">
        <f>SUM(P370:P371)</f>
        <v>0</v>
      </c>
      <c r="Q369" s="210"/>
      <c r="R369" s="211">
        <f>SUM(R370:R371)</f>
        <v>0</v>
      </c>
      <c r="S369" s="210"/>
      <c r="T369" s="212">
        <f>SUM(T370:T371)</f>
        <v>0.00010000000000000001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213" t="s">
        <v>142</v>
      </c>
      <c r="AT369" s="214" t="s">
        <v>76</v>
      </c>
      <c r="AU369" s="214" t="s">
        <v>85</v>
      </c>
      <c r="AY369" s="213" t="s">
        <v>133</v>
      </c>
      <c r="BK369" s="215">
        <f>SUM(BK370:BK371)</f>
        <v>0</v>
      </c>
    </row>
    <row r="370" s="2" customFormat="1" ht="21.75" customHeight="1">
      <c r="A370" s="38"/>
      <c r="B370" s="39"/>
      <c r="C370" s="218" t="s">
        <v>556</v>
      </c>
      <c r="D370" s="218" t="s">
        <v>136</v>
      </c>
      <c r="E370" s="219" t="s">
        <v>557</v>
      </c>
      <c r="F370" s="220" t="s">
        <v>558</v>
      </c>
      <c r="G370" s="221" t="s">
        <v>139</v>
      </c>
      <c r="H370" s="222">
        <v>2</v>
      </c>
      <c r="I370" s="223"/>
      <c r="J370" s="224">
        <f>ROUND(I370*H370,2)</f>
        <v>0</v>
      </c>
      <c r="K370" s="220" t="s">
        <v>140</v>
      </c>
      <c r="L370" s="44"/>
      <c r="M370" s="225" t="s">
        <v>1</v>
      </c>
      <c r="N370" s="226" t="s">
        <v>43</v>
      </c>
      <c r="O370" s="91"/>
      <c r="P370" s="227">
        <f>O370*H370</f>
        <v>0</v>
      </c>
      <c r="Q370" s="227">
        <v>0</v>
      </c>
      <c r="R370" s="227">
        <f>Q370*H370</f>
        <v>0</v>
      </c>
      <c r="S370" s="227">
        <v>5.0000000000000002E-05</v>
      </c>
      <c r="T370" s="228">
        <f>S370*H370</f>
        <v>0.00010000000000000001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29" t="s">
        <v>238</v>
      </c>
      <c r="AT370" s="229" t="s">
        <v>136</v>
      </c>
      <c r="AU370" s="229" t="s">
        <v>142</v>
      </c>
      <c r="AY370" s="17" t="s">
        <v>133</v>
      </c>
      <c r="BE370" s="230">
        <f>IF(N370="základní",J370,0)</f>
        <v>0</v>
      </c>
      <c r="BF370" s="230">
        <f>IF(N370="snížená",J370,0)</f>
        <v>0</v>
      </c>
      <c r="BG370" s="230">
        <f>IF(N370="zákl. přenesená",J370,0)</f>
        <v>0</v>
      </c>
      <c r="BH370" s="230">
        <f>IF(N370="sníž. přenesená",J370,0)</f>
        <v>0</v>
      </c>
      <c r="BI370" s="230">
        <f>IF(N370="nulová",J370,0)</f>
        <v>0</v>
      </c>
      <c r="BJ370" s="17" t="s">
        <v>142</v>
      </c>
      <c r="BK370" s="230">
        <f>ROUND(I370*H370,2)</f>
        <v>0</v>
      </c>
      <c r="BL370" s="17" t="s">
        <v>238</v>
      </c>
      <c r="BM370" s="229" t="s">
        <v>559</v>
      </c>
    </row>
    <row r="371" s="2" customFormat="1">
      <c r="A371" s="38"/>
      <c r="B371" s="39"/>
      <c r="C371" s="40"/>
      <c r="D371" s="231" t="s">
        <v>144</v>
      </c>
      <c r="E371" s="40"/>
      <c r="F371" s="232" t="s">
        <v>560</v>
      </c>
      <c r="G371" s="40"/>
      <c r="H371" s="40"/>
      <c r="I371" s="233"/>
      <c r="J371" s="40"/>
      <c r="K371" s="40"/>
      <c r="L371" s="44"/>
      <c r="M371" s="234"/>
      <c r="N371" s="235"/>
      <c r="O371" s="91"/>
      <c r="P371" s="91"/>
      <c r="Q371" s="91"/>
      <c r="R371" s="91"/>
      <c r="S371" s="91"/>
      <c r="T371" s="92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144</v>
      </c>
      <c r="AU371" s="17" t="s">
        <v>142</v>
      </c>
    </row>
    <row r="372" s="12" customFormat="1" ht="22.8" customHeight="1">
      <c r="A372" s="12"/>
      <c r="B372" s="202"/>
      <c r="C372" s="203"/>
      <c r="D372" s="204" t="s">
        <v>76</v>
      </c>
      <c r="E372" s="216" t="s">
        <v>561</v>
      </c>
      <c r="F372" s="216" t="s">
        <v>562</v>
      </c>
      <c r="G372" s="203"/>
      <c r="H372" s="203"/>
      <c r="I372" s="206"/>
      <c r="J372" s="217">
        <f>BK372</f>
        <v>0</v>
      </c>
      <c r="K372" s="203"/>
      <c r="L372" s="208"/>
      <c r="M372" s="209"/>
      <c r="N372" s="210"/>
      <c r="O372" s="210"/>
      <c r="P372" s="211">
        <f>SUM(P373:P420)</f>
        <v>0</v>
      </c>
      <c r="Q372" s="210"/>
      <c r="R372" s="211">
        <f>SUM(R373:R420)</f>
        <v>0.064610000000000001</v>
      </c>
      <c r="S372" s="210"/>
      <c r="T372" s="212">
        <f>SUM(T373:T420)</f>
        <v>0.14330000000000001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R372" s="213" t="s">
        <v>142</v>
      </c>
      <c r="AT372" s="214" t="s">
        <v>76</v>
      </c>
      <c r="AU372" s="214" t="s">
        <v>85</v>
      </c>
      <c r="AY372" s="213" t="s">
        <v>133</v>
      </c>
      <c r="BK372" s="215">
        <f>SUM(BK373:BK420)</f>
        <v>0</v>
      </c>
    </row>
    <row r="373" s="2" customFormat="1" ht="24.15" customHeight="1">
      <c r="A373" s="38"/>
      <c r="B373" s="39"/>
      <c r="C373" s="218" t="s">
        <v>563</v>
      </c>
      <c r="D373" s="218" t="s">
        <v>136</v>
      </c>
      <c r="E373" s="219" t="s">
        <v>564</v>
      </c>
      <c r="F373" s="220" t="s">
        <v>565</v>
      </c>
      <c r="G373" s="221" t="s">
        <v>139</v>
      </c>
      <c r="H373" s="222">
        <v>1</v>
      </c>
      <c r="I373" s="223"/>
      <c r="J373" s="224">
        <f>ROUND(I373*H373,2)</f>
        <v>0</v>
      </c>
      <c r="K373" s="220" t="s">
        <v>140</v>
      </c>
      <c r="L373" s="44"/>
      <c r="M373" s="225" t="s">
        <v>1</v>
      </c>
      <c r="N373" s="226" t="s">
        <v>43</v>
      </c>
      <c r="O373" s="91"/>
      <c r="P373" s="227">
        <f>O373*H373</f>
        <v>0</v>
      </c>
      <c r="Q373" s="227">
        <v>0</v>
      </c>
      <c r="R373" s="227">
        <f>Q373*H373</f>
        <v>0</v>
      </c>
      <c r="S373" s="227">
        <v>0</v>
      </c>
      <c r="T373" s="228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29" t="s">
        <v>238</v>
      </c>
      <c r="AT373" s="229" t="s">
        <v>136</v>
      </c>
      <c r="AU373" s="229" t="s">
        <v>142</v>
      </c>
      <c r="AY373" s="17" t="s">
        <v>133</v>
      </c>
      <c r="BE373" s="230">
        <f>IF(N373="základní",J373,0)</f>
        <v>0</v>
      </c>
      <c r="BF373" s="230">
        <f>IF(N373="snížená",J373,0)</f>
        <v>0</v>
      </c>
      <c r="BG373" s="230">
        <f>IF(N373="zákl. přenesená",J373,0)</f>
        <v>0</v>
      </c>
      <c r="BH373" s="230">
        <f>IF(N373="sníž. přenesená",J373,0)</f>
        <v>0</v>
      </c>
      <c r="BI373" s="230">
        <f>IF(N373="nulová",J373,0)</f>
        <v>0</v>
      </c>
      <c r="BJ373" s="17" t="s">
        <v>142</v>
      </c>
      <c r="BK373" s="230">
        <f>ROUND(I373*H373,2)</f>
        <v>0</v>
      </c>
      <c r="BL373" s="17" t="s">
        <v>238</v>
      </c>
      <c r="BM373" s="229" t="s">
        <v>566</v>
      </c>
    </row>
    <row r="374" s="2" customFormat="1">
      <c r="A374" s="38"/>
      <c r="B374" s="39"/>
      <c r="C374" s="40"/>
      <c r="D374" s="231" t="s">
        <v>144</v>
      </c>
      <c r="E374" s="40"/>
      <c r="F374" s="232" t="s">
        <v>567</v>
      </c>
      <c r="G374" s="40"/>
      <c r="H374" s="40"/>
      <c r="I374" s="233"/>
      <c r="J374" s="40"/>
      <c r="K374" s="40"/>
      <c r="L374" s="44"/>
      <c r="M374" s="234"/>
      <c r="N374" s="235"/>
      <c r="O374" s="91"/>
      <c r="P374" s="91"/>
      <c r="Q374" s="91"/>
      <c r="R374" s="91"/>
      <c r="S374" s="91"/>
      <c r="T374" s="92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144</v>
      </c>
      <c r="AU374" s="17" t="s">
        <v>142</v>
      </c>
    </row>
    <row r="375" s="2" customFormat="1" ht="33" customHeight="1">
      <c r="A375" s="38"/>
      <c r="B375" s="39"/>
      <c r="C375" s="259" t="s">
        <v>568</v>
      </c>
      <c r="D375" s="259" t="s">
        <v>244</v>
      </c>
      <c r="E375" s="260" t="s">
        <v>569</v>
      </c>
      <c r="F375" s="261" t="s">
        <v>570</v>
      </c>
      <c r="G375" s="262" t="s">
        <v>139</v>
      </c>
      <c r="H375" s="263">
        <v>1</v>
      </c>
      <c r="I375" s="264"/>
      <c r="J375" s="265">
        <f>ROUND(I375*H375,2)</f>
        <v>0</v>
      </c>
      <c r="K375" s="261" t="s">
        <v>140</v>
      </c>
      <c r="L375" s="266"/>
      <c r="M375" s="267" t="s">
        <v>1</v>
      </c>
      <c r="N375" s="268" t="s">
        <v>43</v>
      </c>
      <c r="O375" s="91"/>
      <c r="P375" s="227">
        <f>O375*H375</f>
        <v>0</v>
      </c>
      <c r="Q375" s="227">
        <v>0.0195</v>
      </c>
      <c r="R375" s="227">
        <f>Q375*H375</f>
        <v>0.0195</v>
      </c>
      <c r="S375" s="227">
        <v>0</v>
      </c>
      <c r="T375" s="228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29" t="s">
        <v>334</v>
      </c>
      <c r="AT375" s="229" t="s">
        <v>244</v>
      </c>
      <c r="AU375" s="229" t="s">
        <v>142</v>
      </c>
      <c r="AY375" s="17" t="s">
        <v>133</v>
      </c>
      <c r="BE375" s="230">
        <f>IF(N375="základní",J375,0)</f>
        <v>0</v>
      </c>
      <c r="BF375" s="230">
        <f>IF(N375="snížená",J375,0)</f>
        <v>0</v>
      </c>
      <c r="BG375" s="230">
        <f>IF(N375="zákl. přenesená",J375,0)</f>
        <v>0</v>
      </c>
      <c r="BH375" s="230">
        <f>IF(N375="sníž. přenesená",J375,0)</f>
        <v>0</v>
      </c>
      <c r="BI375" s="230">
        <f>IF(N375="nulová",J375,0)</f>
        <v>0</v>
      </c>
      <c r="BJ375" s="17" t="s">
        <v>142</v>
      </c>
      <c r="BK375" s="230">
        <f>ROUND(I375*H375,2)</f>
        <v>0</v>
      </c>
      <c r="BL375" s="17" t="s">
        <v>238</v>
      </c>
      <c r="BM375" s="229" t="s">
        <v>571</v>
      </c>
    </row>
    <row r="376" s="2" customFormat="1">
      <c r="A376" s="38"/>
      <c r="B376" s="39"/>
      <c r="C376" s="40"/>
      <c r="D376" s="238" t="s">
        <v>408</v>
      </c>
      <c r="E376" s="40"/>
      <c r="F376" s="269" t="s">
        <v>572</v>
      </c>
      <c r="G376" s="40"/>
      <c r="H376" s="40"/>
      <c r="I376" s="233"/>
      <c r="J376" s="40"/>
      <c r="K376" s="40"/>
      <c r="L376" s="44"/>
      <c r="M376" s="234"/>
      <c r="N376" s="235"/>
      <c r="O376" s="91"/>
      <c r="P376" s="91"/>
      <c r="Q376" s="91"/>
      <c r="R376" s="91"/>
      <c r="S376" s="91"/>
      <c r="T376" s="92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T376" s="17" t="s">
        <v>408</v>
      </c>
      <c r="AU376" s="17" t="s">
        <v>142</v>
      </c>
    </row>
    <row r="377" s="2" customFormat="1" ht="16.5" customHeight="1">
      <c r="A377" s="38"/>
      <c r="B377" s="39"/>
      <c r="C377" s="218" t="s">
        <v>573</v>
      </c>
      <c r="D377" s="218" t="s">
        <v>136</v>
      </c>
      <c r="E377" s="219" t="s">
        <v>574</v>
      </c>
      <c r="F377" s="220" t="s">
        <v>575</v>
      </c>
      <c r="G377" s="221" t="s">
        <v>139</v>
      </c>
      <c r="H377" s="222">
        <v>2</v>
      </c>
      <c r="I377" s="223"/>
      <c r="J377" s="224">
        <f>ROUND(I377*H377,2)</f>
        <v>0</v>
      </c>
      <c r="K377" s="220" t="s">
        <v>140</v>
      </c>
      <c r="L377" s="44"/>
      <c r="M377" s="225" t="s">
        <v>1</v>
      </c>
      <c r="N377" s="226" t="s">
        <v>43</v>
      </c>
      <c r="O377" s="91"/>
      <c r="P377" s="227">
        <f>O377*H377</f>
        <v>0</v>
      </c>
      <c r="Q377" s="227">
        <v>0</v>
      </c>
      <c r="R377" s="227">
        <f>Q377*H377</f>
        <v>0</v>
      </c>
      <c r="S377" s="227">
        <v>0</v>
      </c>
      <c r="T377" s="228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29" t="s">
        <v>238</v>
      </c>
      <c r="AT377" s="229" t="s">
        <v>136</v>
      </c>
      <c r="AU377" s="229" t="s">
        <v>142</v>
      </c>
      <c r="AY377" s="17" t="s">
        <v>133</v>
      </c>
      <c r="BE377" s="230">
        <f>IF(N377="základní",J377,0)</f>
        <v>0</v>
      </c>
      <c r="BF377" s="230">
        <f>IF(N377="snížená",J377,0)</f>
        <v>0</v>
      </c>
      <c r="BG377" s="230">
        <f>IF(N377="zákl. přenesená",J377,0)</f>
        <v>0</v>
      </c>
      <c r="BH377" s="230">
        <f>IF(N377="sníž. přenesená",J377,0)</f>
        <v>0</v>
      </c>
      <c r="BI377" s="230">
        <f>IF(N377="nulová",J377,0)</f>
        <v>0</v>
      </c>
      <c r="BJ377" s="17" t="s">
        <v>142</v>
      </c>
      <c r="BK377" s="230">
        <f>ROUND(I377*H377,2)</f>
        <v>0</v>
      </c>
      <c r="BL377" s="17" t="s">
        <v>238</v>
      </c>
      <c r="BM377" s="229" t="s">
        <v>576</v>
      </c>
    </row>
    <row r="378" s="2" customFormat="1">
      <c r="A378" s="38"/>
      <c r="B378" s="39"/>
      <c r="C378" s="40"/>
      <c r="D378" s="231" t="s">
        <v>144</v>
      </c>
      <c r="E378" s="40"/>
      <c r="F378" s="232" t="s">
        <v>577</v>
      </c>
      <c r="G378" s="40"/>
      <c r="H378" s="40"/>
      <c r="I378" s="233"/>
      <c r="J378" s="40"/>
      <c r="K378" s="40"/>
      <c r="L378" s="44"/>
      <c r="M378" s="234"/>
      <c r="N378" s="235"/>
      <c r="O378" s="91"/>
      <c r="P378" s="91"/>
      <c r="Q378" s="91"/>
      <c r="R378" s="91"/>
      <c r="S378" s="91"/>
      <c r="T378" s="92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144</v>
      </c>
      <c r="AU378" s="17" t="s">
        <v>142</v>
      </c>
    </row>
    <row r="379" s="2" customFormat="1" ht="24.15" customHeight="1">
      <c r="A379" s="38"/>
      <c r="B379" s="39"/>
      <c r="C379" s="259" t="s">
        <v>578</v>
      </c>
      <c r="D379" s="259" t="s">
        <v>244</v>
      </c>
      <c r="E379" s="260" t="s">
        <v>579</v>
      </c>
      <c r="F379" s="261" t="s">
        <v>580</v>
      </c>
      <c r="G379" s="262" t="s">
        <v>139</v>
      </c>
      <c r="H379" s="263">
        <v>1</v>
      </c>
      <c r="I379" s="264"/>
      <c r="J379" s="265">
        <f>ROUND(I379*H379,2)</f>
        <v>0</v>
      </c>
      <c r="K379" s="261" t="s">
        <v>140</v>
      </c>
      <c r="L379" s="266"/>
      <c r="M379" s="267" t="s">
        <v>1</v>
      </c>
      <c r="N379" s="268" t="s">
        <v>43</v>
      </c>
      <c r="O379" s="91"/>
      <c r="P379" s="227">
        <f>O379*H379</f>
        <v>0</v>
      </c>
      <c r="Q379" s="227">
        <v>0.00014999999999999999</v>
      </c>
      <c r="R379" s="227">
        <f>Q379*H379</f>
        <v>0.00014999999999999999</v>
      </c>
      <c r="S379" s="227">
        <v>0</v>
      </c>
      <c r="T379" s="228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29" t="s">
        <v>334</v>
      </c>
      <c r="AT379" s="229" t="s">
        <v>244</v>
      </c>
      <c r="AU379" s="229" t="s">
        <v>142</v>
      </c>
      <c r="AY379" s="17" t="s">
        <v>133</v>
      </c>
      <c r="BE379" s="230">
        <f>IF(N379="základní",J379,0)</f>
        <v>0</v>
      </c>
      <c r="BF379" s="230">
        <f>IF(N379="snížená",J379,0)</f>
        <v>0</v>
      </c>
      <c r="BG379" s="230">
        <f>IF(N379="zákl. přenesená",J379,0)</f>
        <v>0</v>
      </c>
      <c r="BH379" s="230">
        <f>IF(N379="sníž. přenesená",J379,0)</f>
        <v>0</v>
      </c>
      <c r="BI379" s="230">
        <f>IF(N379="nulová",J379,0)</f>
        <v>0</v>
      </c>
      <c r="BJ379" s="17" t="s">
        <v>142</v>
      </c>
      <c r="BK379" s="230">
        <f>ROUND(I379*H379,2)</f>
        <v>0</v>
      </c>
      <c r="BL379" s="17" t="s">
        <v>238</v>
      </c>
      <c r="BM379" s="229" t="s">
        <v>581</v>
      </c>
    </row>
    <row r="380" s="2" customFormat="1" ht="24.15" customHeight="1">
      <c r="A380" s="38"/>
      <c r="B380" s="39"/>
      <c r="C380" s="259" t="s">
        <v>582</v>
      </c>
      <c r="D380" s="259" t="s">
        <v>244</v>
      </c>
      <c r="E380" s="260" t="s">
        <v>583</v>
      </c>
      <c r="F380" s="261" t="s">
        <v>584</v>
      </c>
      <c r="G380" s="262" t="s">
        <v>139</v>
      </c>
      <c r="H380" s="263">
        <v>1</v>
      </c>
      <c r="I380" s="264"/>
      <c r="J380" s="265">
        <f>ROUND(I380*H380,2)</f>
        <v>0</v>
      </c>
      <c r="K380" s="261" t="s">
        <v>140</v>
      </c>
      <c r="L380" s="266"/>
      <c r="M380" s="267" t="s">
        <v>1</v>
      </c>
      <c r="N380" s="268" t="s">
        <v>43</v>
      </c>
      <c r="O380" s="91"/>
      <c r="P380" s="227">
        <f>O380*H380</f>
        <v>0</v>
      </c>
      <c r="Q380" s="227">
        <v>0.00014999999999999999</v>
      </c>
      <c r="R380" s="227">
        <f>Q380*H380</f>
        <v>0.00014999999999999999</v>
      </c>
      <c r="S380" s="227">
        <v>0</v>
      </c>
      <c r="T380" s="228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29" t="s">
        <v>334</v>
      </c>
      <c r="AT380" s="229" t="s">
        <v>244</v>
      </c>
      <c r="AU380" s="229" t="s">
        <v>142</v>
      </c>
      <c r="AY380" s="17" t="s">
        <v>133</v>
      </c>
      <c r="BE380" s="230">
        <f>IF(N380="základní",J380,0)</f>
        <v>0</v>
      </c>
      <c r="BF380" s="230">
        <f>IF(N380="snížená",J380,0)</f>
        <v>0</v>
      </c>
      <c r="BG380" s="230">
        <f>IF(N380="zákl. přenesená",J380,0)</f>
        <v>0</v>
      </c>
      <c r="BH380" s="230">
        <f>IF(N380="sníž. přenesená",J380,0)</f>
        <v>0</v>
      </c>
      <c r="BI380" s="230">
        <f>IF(N380="nulová",J380,0)</f>
        <v>0</v>
      </c>
      <c r="BJ380" s="17" t="s">
        <v>142</v>
      </c>
      <c r="BK380" s="230">
        <f>ROUND(I380*H380,2)</f>
        <v>0</v>
      </c>
      <c r="BL380" s="17" t="s">
        <v>238</v>
      </c>
      <c r="BM380" s="229" t="s">
        <v>585</v>
      </c>
    </row>
    <row r="381" s="2" customFormat="1" ht="21.75" customHeight="1">
      <c r="A381" s="38"/>
      <c r="B381" s="39"/>
      <c r="C381" s="218" t="s">
        <v>586</v>
      </c>
      <c r="D381" s="218" t="s">
        <v>136</v>
      </c>
      <c r="E381" s="219" t="s">
        <v>587</v>
      </c>
      <c r="F381" s="220" t="s">
        <v>588</v>
      </c>
      <c r="G381" s="221" t="s">
        <v>139</v>
      </c>
      <c r="H381" s="222">
        <v>1</v>
      </c>
      <c r="I381" s="223"/>
      <c r="J381" s="224">
        <f>ROUND(I381*H381,2)</f>
        <v>0</v>
      </c>
      <c r="K381" s="220" t="s">
        <v>140</v>
      </c>
      <c r="L381" s="44"/>
      <c r="M381" s="225" t="s">
        <v>1</v>
      </c>
      <c r="N381" s="226" t="s">
        <v>43</v>
      </c>
      <c r="O381" s="91"/>
      <c r="P381" s="227">
        <f>O381*H381</f>
        <v>0</v>
      </c>
      <c r="Q381" s="227">
        <v>0</v>
      </c>
      <c r="R381" s="227">
        <f>Q381*H381</f>
        <v>0</v>
      </c>
      <c r="S381" s="227">
        <v>0</v>
      </c>
      <c r="T381" s="228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29" t="s">
        <v>238</v>
      </c>
      <c r="AT381" s="229" t="s">
        <v>136</v>
      </c>
      <c r="AU381" s="229" t="s">
        <v>142</v>
      </c>
      <c r="AY381" s="17" t="s">
        <v>133</v>
      </c>
      <c r="BE381" s="230">
        <f>IF(N381="základní",J381,0)</f>
        <v>0</v>
      </c>
      <c r="BF381" s="230">
        <f>IF(N381="snížená",J381,0)</f>
        <v>0</v>
      </c>
      <c r="BG381" s="230">
        <f>IF(N381="zákl. přenesená",J381,0)</f>
        <v>0</v>
      </c>
      <c r="BH381" s="230">
        <f>IF(N381="sníž. přenesená",J381,0)</f>
        <v>0</v>
      </c>
      <c r="BI381" s="230">
        <f>IF(N381="nulová",J381,0)</f>
        <v>0</v>
      </c>
      <c r="BJ381" s="17" t="s">
        <v>142</v>
      </c>
      <c r="BK381" s="230">
        <f>ROUND(I381*H381,2)</f>
        <v>0</v>
      </c>
      <c r="BL381" s="17" t="s">
        <v>238</v>
      </c>
      <c r="BM381" s="229" t="s">
        <v>589</v>
      </c>
    </row>
    <row r="382" s="2" customFormat="1">
      <c r="A382" s="38"/>
      <c r="B382" s="39"/>
      <c r="C382" s="40"/>
      <c r="D382" s="231" t="s">
        <v>144</v>
      </c>
      <c r="E382" s="40"/>
      <c r="F382" s="232" t="s">
        <v>590</v>
      </c>
      <c r="G382" s="40"/>
      <c r="H382" s="40"/>
      <c r="I382" s="233"/>
      <c r="J382" s="40"/>
      <c r="K382" s="40"/>
      <c r="L382" s="44"/>
      <c r="M382" s="234"/>
      <c r="N382" s="235"/>
      <c r="O382" s="91"/>
      <c r="P382" s="91"/>
      <c r="Q382" s="91"/>
      <c r="R382" s="91"/>
      <c r="S382" s="91"/>
      <c r="T382" s="92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T382" s="17" t="s">
        <v>144</v>
      </c>
      <c r="AU382" s="17" t="s">
        <v>142</v>
      </c>
    </row>
    <row r="383" s="2" customFormat="1" ht="16.5" customHeight="1">
      <c r="A383" s="38"/>
      <c r="B383" s="39"/>
      <c r="C383" s="259" t="s">
        <v>591</v>
      </c>
      <c r="D383" s="259" t="s">
        <v>244</v>
      </c>
      <c r="E383" s="260" t="s">
        <v>592</v>
      </c>
      <c r="F383" s="261" t="s">
        <v>593</v>
      </c>
      <c r="G383" s="262" t="s">
        <v>139</v>
      </c>
      <c r="H383" s="263">
        <v>1</v>
      </c>
      <c r="I383" s="264"/>
      <c r="J383" s="265">
        <f>ROUND(I383*H383,2)</f>
        <v>0</v>
      </c>
      <c r="K383" s="261" t="s">
        <v>140</v>
      </c>
      <c r="L383" s="266"/>
      <c r="M383" s="267" t="s">
        <v>1</v>
      </c>
      <c r="N383" s="268" t="s">
        <v>43</v>
      </c>
      <c r="O383" s="91"/>
      <c r="P383" s="227">
        <f>O383*H383</f>
        <v>0</v>
      </c>
      <c r="Q383" s="227">
        <v>0.0022000000000000001</v>
      </c>
      <c r="R383" s="227">
        <f>Q383*H383</f>
        <v>0.0022000000000000001</v>
      </c>
      <c r="S383" s="227">
        <v>0</v>
      </c>
      <c r="T383" s="228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229" t="s">
        <v>334</v>
      </c>
      <c r="AT383" s="229" t="s">
        <v>244</v>
      </c>
      <c r="AU383" s="229" t="s">
        <v>142</v>
      </c>
      <c r="AY383" s="17" t="s">
        <v>133</v>
      </c>
      <c r="BE383" s="230">
        <f>IF(N383="základní",J383,0)</f>
        <v>0</v>
      </c>
      <c r="BF383" s="230">
        <f>IF(N383="snížená",J383,0)</f>
        <v>0</v>
      </c>
      <c r="BG383" s="230">
        <f>IF(N383="zákl. přenesená",J383,0)</f>
        <v>0</v>
      </c>
      <c r="BH383" s="230">
        <f>IF(N383="sníž. přenesená",J383,0)</f>
        <v>0</v>
      </c>
      <c r="BI383" s="230">
        <f>IF(N383="nulová",J383,0)</f>
        <v>0</v>
      </c>
      <c r="BJ383" s="17" t="s">
        <v>142</v>
      </c>
      <c r="BK383" s="230">
        <f>ROUND(I383*H383,2)</f>
        <v>0</v>
      </c>
      <c r="BL383" s="17" t="s">
        <v>238</v>
      </c>
      <c r="BM383" s="229" t="s">
        <v>594</v>
      </c>
    </row>
    <row r="384" s="2" customFormat="1" ht="24.15" customHeight="1">
      <c r="A384" s="38"/>
      <c r="B384" s="39"/>
      <c r="C384" s="218" t="s">
        <v>595</v>
      </c>
      <c r="D384" s="218" t="s">
        <v>136</v>
      </c>
      <c r="E384" s="219" t="s">
        <v>596</v>
      </c>
      <c r="F384" s="220" t="s">
        <v>597</v>
      </c>
      <c r="G384" s="221" t="s">
        <v>139</v>
      </c>
      <c r="H384" s="222">
        <v>1</v>
      </c>
      <c r="I384" s="223"/>
      <c r="J384" s="224">
        <f>ROUND(I384*H384,2)</f>
        <v>0</v>
      </c>
      <c r="K384" s="220" t="s">
        <v>140</v>
      </c>
      <c r="L384" s="44"/>
      <c r="M384" s="225" t="s">
        <v>1</v>
      </c>
      <c r="N384" s="226" t="s">
        <v>43</v>
      </c>
      <c r="O384" s="91"/>
      <c r="P384" s="227">
        <f>O384*H384</f>
        <v>0</v>
      </c>
      <c r="Q384" s="227">
        <v>0</v>
      </c>
      <c r="R384" s="227">
        <f>Q384*H384</f>
        <v>0</v>
      </c>
      <c r="S384" s="227">
        <v>0</v>
      </c>
      <c r="T384" s="228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29" t="s">
        <v>238</v>
      </c>
      <c r="AT384" s="229" t="s">
        <v>136</v>
      </c>
      <c r="AU384" s="229" t="s">
        <v>142</v>
      </c>
      <c r="AY384" s="17" t="s">
        <v>133</v>
      </c>
      <c r="BE384" s="230">
        <f>IF(N384="základní",J384,0)</f>
        <v>0</v>
      </c>
      <c r="BF384" s="230">
        <f>IF(N384="snížená",J384,0)</f>
        <v>0</v>
      </c>
      <c r="BG384" s="230">
        <f>IF(N384="zákl. přenesená",J384,0)</f>
        <v>0</v>
      </c>
      <c r="BH384" s="230">
        <f>IF(N384="sníž. přenesená",J384,0)</f>
        <v>0</v>
      </c>
      <c r="BI384" s="230">
        <f>IF(N384="nulová",J384,0)</f>
        <v>0</v>
      </c>
      <c r="BJ384" s="17" t="s">
        <v>142</v>
      </c>
      <c r="BK384" s="230">
        <f>ROUND(I384*H384,2)</f>
        <v>0</v>
      </c>
      <c r="BL384" s="17" t="s">
        <v>238</v>
      </c>
      <c r="BM384" s="229" t="s">
        <v>598</v>
      </c>
    </row>
    <row r="385" s="2" customFormat="1">
      <c r="A385" s="38"/>
      <c r="B385" s="39"/>
      <c r="C385" s="40"/>
      <c r="D385" s="231" t="s">
        <v>144</v>
      </c>
      <c r="E385" s="40"/>
      <c r="F385" s="232" t="s">
        <v>599</v>
      </c>
      <c r="G385" s="40"/>
      <c r="H385" s="40"/>
      <c r="I385" s="233"/>
      <c r="J385" s="40"/>
      <c r="K385" s="40"/>
      <c r="L385" s="44"/>
      <c r="M385" s="234"/>
      <c r="N385" s="235"/>
      <c r="O385" s="91"/>
      <c r="P385" s="91"/>
      <c r="Q385" s="91"/>
      <c r="R385" s="91"/>
      <c r="S385" s="91"/>
      <c r="T385" s="92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T385" s="17" t="s">
        <v>144</v>
      </c>
      <c r="AU385" s="17" t="s">
        <v>142</v>
      </c>
    </row>
    <row r="386" s="2" customFormat="1" ht="16.5" customHeight="1">
      <c r="A386" s="38"/>
      <c r="B386" s="39"/>
      <c r="C386" s="259" t="s">
        <v>600</v>
      </c>
      <c r="D386" s="259" t="s">
        <v>244</v>
      </c>
      <c r="E386" s="260" t="s">
        <v>601</v>
      </c>
      <c r="F386" s="261" t="s">
        <v>602</v>
      </c>
      <c r="G386" s="262" t="s">
        <v>139</v>
      </c>
      <c r="H386" s="263">
        <v>1</v>
      </c>
      <c r="I386" s="264"/>
      <c r="J386" s="265">
        <f>ROUND(I386*H386,2)</f>
        <v>0</v>
      </c>
      <c r="K386" s="261" t="s">
        <v>140</v>
      </c>
      <c r="L386" s="266"/>
      <c r="M386" s="267" t="s">
        <v>1</v>
      </c>
      <c r="N386" s="268" t="s">
        <v>43</v>
      </c>
      <c r="O386" s="91"/>
      <c r="P386" s="227">
        <f>O386*H386</f>
        <v>0</v>
      </c>
      <c r="Q386" s="227">
        <v>0.0022000000000000001</v>
      </c>
      <c r="R386" s="227">
        <f>Q386*H386</f>
        <v>0.0022000000000000001</v>
      </c>
      <c r="S386" s="227">
        <v>0</v>
      </c>
      <c r="T386" s="228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29" t="s">
        <v>334</v>
      </c>
      <c r="AT386" s="229" t="s">
        <v>244</v>
      </c>
      <c r="AU386" s="229" t="s">
        <v>142</v>
      </c>
      <c r="AY386" s="17" t="s">
        <v>133</v>
      </c>
      <c r="BE386" s="230">
        <f>IF(N386="základní",J386,0)</f>
        <v>0</v>
      </c>
      <c r="BF386" s="230">
        <f>IF(N386="snížená",J386,0)</f>
        <v>0</v>
      </c>
      <c r="BG386" s="230">
        <f>IF(N386="zákl. přenesená",J386,0)</f>
        <v>0</v>
      </c>
      <c r="BH386" s="230">
        <f>IF(N386="sníž. přenesená",J386,0)</f>
        <v>0</v>
      </c>
      <c r="BI386" s="230">
        <f>IF(N386="nulová",J386,0)</f>
        <v>0</v>
      </c>
      <c r="BJ386" s="17" t="s">
        <v>142</v>
      </c>
      <c r="BK386" s="230">
        <f>ROUND(I386*H386,2)</f>
        <v>0</v>
      </c>
      <c r="BL386" s="17" t="s">
        <v>238</v>
      </c>
      <c r="BM386" s="229" t="s">
        <v>603</v>
      </c>
    </row>
    <row r="387" s="2" customFormat="1" ht="16.5" customHeight="1">
      <c r="A387" s="38"/>
      <c r="B387" s="39"/>
      <c r="C387" s="218" t="s">
        <v>604</v>
      </c>
      <c r="D387" s="218" t="s">
        <v>136</v>
      </c>
      <c r="E387" s="219" t="s">
        <v>605</v>
      </c>
      <c r="F387" s="220" t="s">
        <v>606</v>
      </c>
      <c r="G387" s="221" t="s">
        <v>139</v>
      </c>
      <c r="H387" s="222">
        <v>1</v>
      </c>
      <c r="I387" s="223"/>
      <c r="J387" s="224">
        <f>ROUND(I387*H387,2)</f>
        <v>0</v>
      </c>
      <c r="K387" s="220" t="s">
        <v>140</v>
      </c>
      <c r="L387" s="44"/>
      <c r="M387" s="225" t="s">
        <v>1</v>
      </c>
      <c r="N387" s="226" t="s">
        <v>43</v>
      </c>
      <c r="O387" s="91"/>
      <c r="P387" s="227">
        <f>O387*H387</f>
        <v>0</v>
      </c>
      <c r="Q387" s="227">
        <v>0</v>
      </c>
      <c r="R387" s="227">
        <f>Q387*H387</f>
        <v>0</v>
      </c>
      <c r="S387" s="227">
        <v>0</v>
      </c>
      <c r="T387" s="228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29" t="s">
        <v>238</v>
      </c>
      <c r="AT387" s="229" t="s">
        <v>136</v>
      </c>
      <c r="AU387" s="229" t="s">
        <v>142</v>
      </c>
      <c r="AY387" s="17" t="s">
        <v>133</v>
      </c>
      <c r="BE387" s="230">
        <f>IF(N387="základní",J387,0)</f>
        <v>0</v>
      </c>
      <c r="BF387" s="230">
        <f>IF(N387="snížená",J387,0)</f>
        <v>0</v>
      </c>
      <c r="BG387" s="230">
        <f>IF(N387="zákl. přenesená",J387,0)</f>
        <v>0</v>
      </c>
      <c r="BH387" s="230">
        <f>IF(N387="sníž. přenesená",J387,0)</f>
        <v>0</v>
      </c>
      <c r="BI387" s="230">
        <f>IF(N387="nulová",J387,0)</f>
        <v>0</v>
      </c>
      <c r="BJ387" s="17" t="s">
        <v>142</v>
      </c>
      <c r="BK387" s="230">
        <f>ROUND(I387*H387,2)</f>
        <v>0</v>
      </c>
      <c r="BL387" s="17" t="s">
        <v>238</v>
      </c>
      <c r="BM387" s="229" t="s">
        <v>607</v>
      </c>
    </row>
    <row r="388" s="2" customFormat="1">
      <c r="A388" s="38"/>
      <c r="B388" s="39"/>
      <c r="C388" s="40"/>
      <c r="D388" s="231" t="s">
        <v>144</v>
      </c>
      <c r="E388" s="40"/>
      <c r="F388" s="232" t="s">
        <v>608</v>
      </c>
      <c r="G388" s="40"/>
      <c r="H388" s="40"/>
      <c r="I388" s="233"/>
      <c r="J388" s="40"/>
      <c r="K388" s="40"/>
      <c r="L388" s="44"/>
      <c r="M388" s="234"/>
      <c r="N388" s="235"/>
      <c r="O388" s="91"/>
      <c r="P388" s="91"/>
      <c r="Q388" s="91"/>
      <c r="R388" s="91"/>
      <c r="S388" s="91"/>
      <c r="T388" s="92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T388" s="17" t="s">
        <v>144</v>
      </c>
      <c r="AU388" s="17" t="s">
        <v>142</v>
      </c>
    </row>
    <row r="389" s="2" customFormat="1" ht="16.5" customHeight="1">
      <c r="A389" s="38"/>
      <c r="B389" s="39"/>
      <c r="C389" s="259" t="s">
        <v>609</v>
      </c>
      <c r="D389" s="259" t="s">
        <v>244</v>
      </c>
      <c r="E389" s="260" t="s">
        <v>610</v>
      </c>
      <c r="F389" s="261" t="s">
        <v>611</v>
      </c>
      <c r="G389" s="262" t="s">
        <v>139</v>
      </c>
      <c r="H389" s="263">
        <v>1</v>
      </c>
      <c r="I389" s="264"/>
      <c r="J389" s="265">
        <f>ROUND(I389*H389,2)</f>
        <v>0</v>
      </c>
      <c r="K389" s="261" t="s">
        <v>140</v>
      </c>
      <c r="L389" s="266"/>
      <c r="M389" s="267" t="s">
        <v>1</v>
      </c>
      <c r="N389" s="268" t="s">
        <v>43</v>
      </c>
      <c r="O389" s="91"/>
      <c r="P389" s="227">
        <f>O389*H389</f>
        <v>0</v>
      </c>
      <c r="Q389" s="227">
        <v>0.00014999999999999999</v>
      </c>
      <c r="R389" s="227">
        <f>Q389*H389</f>
        <v>0.00014999999999999999</v>
      </c>
      <c r="S389" s="227">
        <v>0</v>
      </c>
      <c r="T389" s="228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29" t="s">
        <v>334</v>
      </c>
      <c r="AT389" s="229" t="s">
        <v>244</v>
      </c>
      <c r="AU389" s="229" t="s">
        <v>142</v>
      </c>
      <c r="AY389" s="17" t="s">
        <v>133</v>
      </c>
      <c r="BE389" s="230">
        <f>IF(N389="základní",J389,0)</f>
        <v>0</v>
      </c>
      <c r="BF389" s="230">
        <f>IF(N389="snížená",J389,0)</f>
        <v>0</v>
      </c>
      <c r="BG389" s="230">
        <f>IF(N389="zákl. přenesená",J389,0)</f>
        <v>0</v>
      </c>
      <c r="BH389" s="230">
        <f>IF(N389="sníž. přenesená",J389,0)</f>
        <v>0</v>
      </c>
      <c r="BI389" s="230">
        <f>IF(N389="nulová",J389,0)</f>
        <v>0</v>
      </c>
      <c r="BJ389" s="17" t="s">
        <v>142</v>
      </c>
      <c r="BK389" s="230">
        <f>ROUND(I389*H389,2)</f>
        <v>0</v>
      </c>
      <c r="BL389" s="17" t="s">
        <v>238</v>
      </c>
      <c r="BM389" s="229" t="s">
        <v>612</v>
      </c>
    </row>
    <row r="390" s="2" customFormat="1" ht="16.5" customHeight="1">
      <c r="A390" s="38"/>
      <c r="B390" s="39"/>
      <c r="C390" s="259" t="s">
        <v>613</v>
      </c>
      <c r="D390" s="259" t="s">
        <v>244</v>
      </c>
      <c r="E390" s="260" t="s">
        <v>614</v>
      </c>
      <c r="F390" s="261" t="s">
        <v>615</v>
      </c>
      <c r="G390" s="262" t="s">
        <v>139</v>
      </c>
      <c r="H390" s="263">
        <v>1</v>
      </c>
      <c r="I390" s="264"/>
      <c r="J390" s="265">
        <f>ROUND(I390*H390,2)</f>
        <v>0</v>
      </c>
      <c r="K390" s="261" t="s">
        <v>140</v>
      </c>
      <c r="L390" s="266"/>
      <c r="M390" s="267" t="s">
        <v>1</v>
      </c>
      <c r="N390" s="268" t="s">
        <v>43</v>
      </c>
      <c r="O390" s="91"/>
      <c r="P390" s="227">
        <f>O390*H390</f>
        <v>0</v>
      </c>
      <c r="Q390" s="227">
        <v>0.00014999999999999999</v>
      </c>
      <c r="R390" s="227">
        <f>Q390*H390</f>
        <v>0.00014999999999999999</v>
      </c>
      <c r="S390" s="227">
        <v>0</v>
      </c>
      <c r="T390" s="228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29" t="s">
        <v>334</v>
      </c>
      <c r="AT390" s="229" t="s">
        <v>244</v>
      </c>
      <c r="AU390" s="229" t="s">
        <v>142</v>
      </c>
      <c r="AY390" s="17" t="s">
        <v>133</v>
      </c>
      <c r="BE390" s="230">
        <f>IF(N390="základní",J390,0)</f>
        <v>0</v>
      </c>
      <c r="BF390" s="230">
        <f>IF(N390="snížená",J390,0)</f>
        <v>0</v>
      </c>
      <c r="BG390" s="230">
        <f>IF(N390="zákl. přenesená",J390,0)</f>
        <v>0</v>
      </c>
      <c r="BH390" s="230">
        <f>IF(N390="sníž. přenesená",J390,0)</f>
        <v>0</v>
      </c>
      <c r="BI390" s="230">
        <f>IF(N390="nulová",J390,0)</f>
        <v>0</v>
      </c>
      <c r="BJ390" s="17" t="s">
        <v>142</v>
      </c>
      <c r="BK390" s="230">
        <f>ROUND(I390*H390,2)</f>
        <v>0</v>
      </c>
      <c r="BL390" s="17" t="s">
        <v>238</v>
      </c>
      <c r="BM390" s="229" t="s">
        <v>616</v>
      </c>
    </row>
    <row r="391" s="2" customFormat="1" ht="21.75" customHeight="1">
      <c r="A391" s="38"/>
      <c r="B391" s="39"/>
      <c r="C391" s="218" t="s">
        <v>617</v>
      </c>
      <c r="D391" s="218" t="s">
        <v>136</v>
      </c>
      <c r="E391" s="219" t="s">
        <v>618</v>
      </c>
      <c r="F391" s="220" t="s">
        <v>619</v>
      </c>
      <c r="G391" s="221" t="s">
        <v>139</v>
      </c>
      <c r="H391" s="222">
        <v>1</v>
      </c>
      <c r="I391" s="223"/>
      <c r="J391" s="224">
        <f>ROUND(I391*H391,2)</f>
        <v>0</v>
      </c>
      <c r="K391" s="220" t="s">
        <v>140</v>
      </c>
      <c r="L391" s="44"/>
      <c r="M391" s="225" t="s">
        <v>1</v>
      </c>
      <c r="N391" s="226" t="s">
        <v>43</v>
      </c>
      <c r="O391" s="91"/>
      <c r="P391" s="227">
        <f>O391*H391</f>
        <v>0</v>
      </c>
      <c r="Q391" s="227">
        <v>0</v>
      </c>
      <c r="R391" s="227">
        <f>Q391*H391</f>
        <v>0</v>
      </c>
      <c r="S391" s="227">
        <v>0</v>
      </c>
      <c r="T391" s="228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29" t="s">
        <v>238</v>
      </c>
      <c r="AT391" s="229" t="s">
        <v>136</v>
      </c>
      <c r="AU391" s="229" t="s">
        <v>142</v>
      </c>
      <c r="AY391" s="17" t="s">
        <v>133</v>
      </c>
      <c r="BE391" s="230">
        <f>IF(N391="základní",J391,0)</f>
        <v>0</v>
      </c>
      <c r="BF391" s="230">
        <f>IF(N391="snížená",J391,0)</f>
        <v>0</v>
      </c>
      <c r="BG391" s="230">
        <f>IF(N391="zákl. přenesená",J391,0)</f>
        <v>0</v>
      </c>
      <c r="BH391" s="230">
        <f>IF(N391="sníž. přenesená",J391,0)</f>
        <v>0</v>
      </c>
      <c r="BI391" s="230">
        <f>IF(N391="nulová",J391,0)</f>
        <v>0</v>
      </c>
      <c r="BJ391" s="17" t="s">
        <v>142</v>
      </c>
      <c r="BK391" s="230">
        <f>ROUND(I391*H391,2)</f>
        <v>0</v>
      </c>
      <c r="BL391" s="17" t="s">
        <v>238</v>
      </c>
      <c r="BM391" s="229" t="s">
        <v>620</v>
      </c>
    </row>
    <row r="392" s="2" customFormat="1">
      <c r="A392" s="38"/>
      <c r="B392" s="39"/>
      <c r="C392" s="40"/>
      <c r="D392" s="231" t="s">
        <v>144</v>
      </c>
      <c r="E392" s="40"/>
      <c r="F392" s="232" t="s">
        <v>621</v>
      </c>
      <c r="G392" s="40"/>
      <c r="H392" s="40"/>
      <c r="I392" s="233"/>
      <c r="J392" s="40"/>
      <c r="K392" s="40"/>
      <c r="L392" s="44"/>
      <c r="M392" s="234"/>
      <c r="N392" s="235"/>
      <c r="O392" s="91"/>
      <c r="P392" s="91"/>
      <c r="Q392" s="91"/>
      <c r="R392" s="91"/>
      <c r="S392" s="91"/>
      <c r="T392" s="92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T392" s="17" t="s">
        <v>144</v>
      </c>
      <c r="AU392" s="17" t="s">
        <v>142</v>
      </c>
    </row>
    <row r="393" s="2" customFormat="1" ht="16.5" customHeight="1">
      <c r="A393" s="38"/>
      <c r="B393" s="39"/>
      <c r="C393" s="259" t="s">
        <v>622</v>
      </c>
      <c r="D393" s="259" t="s">
        <v>244</v>
      </c>
      <c r="E393" s="260" t="s">
        <v>623</v>
      </c>
      <c r="F393" s="261" t="s">
        <v>624</v>
      </c>
      <c r="G393" s="262" t="s">
        <v>139</v>
      </c>
      <c r="H393" s="263">
        <v>1</v>
      </c>
      <c r="I393" s="264"/>
      <c r="J393" s="265">
        <f>ROUND(I393*H393,2)</f>
        <v>0</v>
      </c>
      <c r="K393" s="261" t="s">
        <v>140</v>
      </c>
      <c r="L393" s="266"/>
      <c r="M393" s="267" t="s">
        <v>1</v>
      </c>
      <c r="N393" s="268" t="s">
        <v>43</v>
      </c>
      <c r="O393" s="91"/>
      <c r="P393" s="227">
        <f>O393*H393</f>
        <v>0</v>
      </c>
      <c r="Q393" s="227">
        <v>0.0022000000000000001</v>
      </c>
      <c r="R393" s="227">
        <f>Q393*H393</f>
        <v>0.0022000000000000001</v>
      </c>
      <c r="S393" s="227">
        <v>0</v>
      </c>
      <c r="T393" s="228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29" t="s">
        <v>334</v>
      </c>
      <c r="AT393" s="229" t="s">
        <v>244</v>
      </c>
      <c r="AU393" s="229" t="s">
        <v>142</v>
      </c>
      <c r="AY393" s="17" t="s">
        <v>133</v>
      </c>
      <c r="BE393" s="230">
        <f>IF(N393="základní",J393,0)</f>
        <v>0</v>
      </c>
      <c r="BF393" s="230">
        <f>IF(N393="snížená",J393,0)</f>
        <v>0</v>
      </c>
      <c r="BG393" s="230">
        <f>IF(N393="zákl. přenesená",J393,0)</f>
        <v>0</v>
      </c>
      <c r="BH393" s="230">
        <f>IF(N393="sníž. přenesená",J393,0)</f>
        <v>0</v>
      </c>
      <c r="BI393" s="230">
        <f>IF(N393="nulová",J393,0)</f>
        <v>0</v>
      </c>
      <c r="BJ393" s="17" t="s">
        <v>142</v>
      </c>
      <c r="BK393" s="230">
        <f>ROUND(I393*H393,2)</f>
        <v>0</v>
      </c>
      <c r="BL393" s="17" t="s">
        <v>238</v>
      </c>
      <c r="BM393" s="229" t="s">
        <v>625</v>
      </c>
    </row>
    <row r="394" s="2" customFormat="1" ht="24.15" customHeight="1">
      <c r="A394" s="38"/>
      <c r="B394" s="39"/>
      <c r="C394" s="218" t="s">
        <v>626</v>
      </c>
      <c r="D394" s="218" t="s">
        <v>136</v>
      </c>
      <c r="E394" s="219" t="s">
        <v>627</v>
      </c>
      <c r="F394" s="220" t="s">
        <v>628</v>
      </c>
      <c r="G394" s="221" t="s">
        <v>139</v>
      </c>
      <c r="H394" s="222">
        <v>2</v>
      </c>
      <c r="I394" s="223"/>
      <c r="J394" s="224">
        <f>ROUND(I394*H394,2)</f>
        <v>0</v>
      </c>
      <c r="K394" s="220" t="s">
        <v>140</v>
      </c>
      <c r="L394" s="44"/>
      <c r="M394" s="225" t="s">
        <v>1</v>
      </c>
      <c r="N394" s="226" t="s">
        <v>43</v>
      </c>
      <c r="O394" s="91"/>
      <c r="P394" s="227">
        <f>O394*H394</f>
        <v>0</v>
      </c>
      <c r="Q394" s="227">
        <v>0</v>
      </c>
      <c r="R394" s="227">
        <f>Q394*H394</f>
        <v>0</v>
      </c>
      <c r="S394" s="227">
        <v>0.032000000000000001</v>
      </c>
      <c r="T394" s="228">
        <f>S394*H394</f>
        <v>0.064000000000000001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29" t="s">
        <v>238</v>
      </c>
      <c r="AT394" s="229" t="s">
        <v>136</v>
      </c>
      <c r="AU394" s="229" t="s">
        <v>142</v>
      </c>
      <c r="AY394" s="17" t="s">
        <v>133</v>
      </c>
      <c r="BE394" s="230">
        <f>IF(N394="základní",J394,0)</f>
        <v>0</v>
      </c>
      <c r="BF394" s="230">
        <f>IF(N394="snížená",J394,0)</f>
        <v>0</v>
      </c>
      <c r="BG394" s="230">
        <f>IF(N394="zákl. přenesená",J394,0)</f>
        <v>0</v>
      </c>
      <c r="BH394" s="230">
        <f>IF(N394="sníž. přenesená",J394,0)</f>
        <v>0</v>
      </c>
      <c r="BI394" s="230">
        <f>IF(N394="nulová",J394,0)</f>
        <v>0</v>
      </c>
      <c r="BJ394" s="17" t="s">
        <v>142</v>
      </c>
      <c r="BK394" s="230">
        <f>ROUND(I394*H394,2)</f>
        <v>0</v>
      </c>
      <c r="BL394" s="17" t="s">
        <v>238</v>
      </c>
      <c r="BM394" s="229" t="s">
        <v>629</v>
      </c>
    </row>
    <row r="395" s="2" customFormat="1">
      <c r="A395" s="38"/>
      <c r="B395" s="39"/>
      <c r="C395" s="40"/>
      <c r="D395" s="231" t="s">
        <v>144</v>
      </c>
      <c r="E395" s="40"/>
      <c r="F395" s="232" t="s">
        <v>630</v>
      </c>
      <c r="G395" s="40"/>
      <c r="H395" s="40"/>
      <c r="I395" s="233"/>
      <c r="J395" s="40"/>
      <c r="K395" s="40"/>
      <c r="L395" s="44"/>
      <c r="M395" s="234"/>
      <c r="N395" s="235"/>
      <c r="O395" s="91"/>
      <c r="P395" s="91"/>
      <c r="Q395" s="91"/>
      <c r="R395" s="91"/>
      <c r="S395" s="91"/>
      <c r="T395" s="92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T395" s="17" t="s">
        <v>144</v>
      </c>
      <c r="AU395" s="17" t="s">
        <v>142</v>
      </c>
    </row>
    <row r="396" s="2" customFormat="1">
      <c r="A396" s="38"/>
      <c r="B396" s="39"/>
      <c r="C396" s="40"/>
      <c r="D396" s="238" t="s">
        <v>408</v>
      </c>
      <c r="E396" s="40"/>
      <c r="F396" s="269" t="s">
        <v>631</v>
      </c>
      <c r="G396" s="40"/>
      <c r="H396" s="40"/>
      <c r="I396" s="233"/>
      <c r="J396" s="40"/>
      <c r="K396" s="40"/>
      <c r="L396" s="44"/>
      <c r="M396" s="234"/>
      <c r="N396" s="235"/>
      <c r="O396" s="91"/>
      <c r="P396" s="91"/>
      <c r="Q396" s="91"/>
      <c r="R396" s="91"/>
      <c r="S396" s="91"/>
      <c r="T396" s="92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T396" s="17" t="s">
        <v>408</v>
      </c>
      <c r="AU396" s="17" t="s">
        <v>142</v>
      </c>
    </row>
    <row r="397" s="2" customFormat="1" ht="24.15" customHeight="1">
      <c r="A397" s="38"/>
      <c r="B397" s="39"/>
      <c r="C397" s="259" t="s">
        <v>632</v>
      </c>
      <c r="D397" s="259" t="s">
        <v>244</v>
      </c>
      <c r="E397" s="260" t="s">
        <v>633</v>
      </c>
      <c r="F397" s="261" t="s">
        <v>634</v>
      </c>
      <c r="G397" s="262" t="s">
        <v>139</v>
      </c>
      <c r="H397" s="263">
        <v>1</v>
      </c>
      <c r="I397" s="264"/>
      <c r="J397" s="265">
        <f>ROUND(I397*H397,2)</f>
        <v>0</v>
      </c>
      <c r="K397" s="261" t="s">
        <v>140</v>
      </c>
      <c r="L397" s="266"/>
      <c r="M397" s="267" t="s">
        <v>1</v>
      </c>
      <c r="N397" s="268" t="s">
        <v>43</v>
      </c>
      <c r="O397" s="91"/>
      <c r="P397" s="227">
        <f>O397*H397</f>
        <v>0</v>
      </c>
      <c r="Q397" s="227">
        <v>0.012999999999999999</v>
      </c>
      <c r="R397" s="227">
        <f>Q397*H397</f>
        <v>0.012999999999999999</v>
      </c>
      <c r="S397" s="227">
        <v>0</v>
      </c>
      <c r="T397" s="228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229" t="s">
        <v>334</v>
      </c>
      <c r="AT397" s="229" t="s">
        <v>244</v>
      </c>
      <c r="AU397" s="229" t="s">
        <v>142</v>
      </c>
      <c r="AY397" s="17" t="s">
        <v>133</v>
      </c>
      <c r="BE397" s="230">
        <f>IF(N397="základní",J397,0)</f>
        <v>0</v>
      </c>
      <c r="BF397" s="230">
        <f>IF(N397="snížená",J397,0)</f>
        <v>0</v>
      </c>
      <c r="BG397" s="230">
        <f>IF(N397="zákl. přenesená",J397,0)</f>
        <v>0</v>
      </c>
      <c r="BH397" s="230">
        <f>IF(N397="sníž. přenesená",J397,0)</f>
        <v>0</v>
      </c>
      <c r="BI397" s="230">
        <f>IF(N397="nulová",J397,0)</f>
        <v>0</v>
      </c>
      <c r="BJ397" s="17" t="s">
        <v>142</v>
      </c>
      <c r="BK397" s="230">
        <f>ROUND(I397*H397,2)</f>
        <v>0</v>
      </c>
      <c r="BL397" s="17" t="s">
        <v>238</v>
      </c>
      <c r="BM397" s="229" t="s">
        <v>635</v>
      </c>
    </row>
    <row r="398" s="2" customFormat="1">
      <c r="A398" s="38"/>
      <c r="B398" s="39"/>
      <c r="C398" s="40"/>
      <c r="D398" s="238" t="s">
        <v>408</v>
      </c>
      <c r="E398" s="40"/>
      <c r="F398" s="269" t="s">
        <v>636</v>
      </c>
      <c r="G398" s="40"/>
      <c r="H398" s="40"/>
      <c r="I398" s="233"/>
      <c r="J398" s="40"/>
      <c r="K398" s="40"/>
      <c r="L398" s="44"/>
      <c r="M398" s="234"/>
      <c r="N398" s="235"/>
      <c r="O398" s="91"/>
      <c r="P398" s="91"/>
      <c r="Q398" s="91"/>
      <c r="R398" s="91"/>
      <c r="S398" s="91"/>
      <c r="T398" s="92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T398" s="17" t="s">
        <v>408</v>
      </c>
      <c r="AU398" s="17" t="s">
        <v>142</v>
      </c>
    </row>
    <row r="399" s="2" customFormat="1" ht="24.15" customHeight="1">
      <c r="A399" s="38"/>
      <c r="B399" s="39"/>
      <c r="C399" s="259" t="s">
        <v>637</v>
      </c>
      <c r="D399" s="259" t="s">
        <v>244</v>
      </c>
      <c r="E399" s="260" t="s">
        <v>638</v>
      </c>
      <c r="F399" s="261" t="s">
        <v>639</v>
      </c>
      <c r="G399" s="262" t="s">
        <v>139</v>
      </c>
      <c r="H399" s="263">
        <v>1</v>
      </c>
      <c r="I399" s="264"/>
      <c r="J399" s="265">
        <f>ROUND(I399*H399,2)</f>
        <v>0</v>
      </c>
      <c r="K399" s="261" t="s">
        <v>140</v>
      </c>
      <c r="L399" s="266"/>
      <c r="M399" s="267" t="s">
        <v>1</v>
      </c>
      <c r="N399" s="268" t="s">
        <v>43</v>
      </c>
      <c r="O399" s="91"/>
      <c r="P399" s="227">
        <f>O399*H399</f>
        <v>0</v>
      </c>
      <c r="Q399" s="227">
        <v>0.02</v>
      </c>
      <c r="R399" s="227">
        <f>Q399*H399</f>
        <v>0.02</v>
      </c>
      <c r="S399" s="227">
        <v>0</v>
      </c>
      <c r="T399" s="228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29" t="s">
        <v>334</v>
      </c>
      <c r="AT399" s="229" t="s">
        <v>244</v>
      </c>
      <c r="AU399" s="229" t="s">
        <v>142</v>
      </c>
      <c r="AY399" s="17" t="s">
        <v>133</v>
      </c>
      <c r="BE399" s="230">
        <f>IF(N399="základní",J399,0)</f>
        <v>0</v>
      </c>
      <c r="BF399" s="230">
        <f>IF(N399="snížená",J399,0)</f>
        <v>0</v>
      </c>
      <c r="BG399" s="230">
        <f>IF(N399="zákl. přenesená",J399,0)</f>
        <v>0</v>
      </c>
      <c r="BH399" s="230">
        <f>IF(N399="sníž. přenesená",J399,0)</f>
        <v>0</v>
      </c>
      <c r="BI399" s="230">
        <f>IF(N399="nulová",J399,0)</f>
        <v>0</v>
      </c>
      <c r="BJ399" s="17" t="s">
        <v>142</v>
      </c>
      <c r="BK399" s="230">
        <f>ROUND(I399*H399,2)</f>
        <v>0</v>
      </c>
      <c r="BL399" s="17" t="s">
        <v>238</v>
      </c>
      <c r="BM399" s="229" t="s">
        <v>640</v>
      </c>
    </row>
    <row r="400" s="2" customFormat="1">
      <c r="A400" s="38"/>
      <c r="B400" s="39"/>
      <c r="C400" s="40"/>
      <c r="D400" s="238" t="s">
        <v>408</v>
      </c>
      <c r="E400" s="40"/>
      <c r="F400" s="269" t="s">
        <v>641</v>
      </c>
      <c r="G400" s="40"/>
      <c r="H400" s="40"/>
      <c r="I400" s="233"/>
      <c r="J400" s="40"/>
      <c r="K400" s="40"/>
      <c r="L400" s="44"/>
      <c r="M400" s="234"/>
      <c r="N400" s="235"/>
      <c r="O400" s="91"/>
      <c r="P400" s="91"/>
      <c r="Q400" s="91"/>
      <c r="R400" s="91"/>
      <c r="S400" s="91"/>
      <c r="T400" s="92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T400" s="17" t="s">
        <v>408</v>
      </c>
      <c r="AU400" s="17" t="s">
        <v>142</v>
      </c>
    </row>
    <row r="401" s="2" customFormat="1" ht="24.15" customHeight="1">
      <c r="A401" s="38"/>
      <c r="B401" s="39"/>
      <c r="C401" s="218" t="s">
        <v>642</v>
      </c>
      <c r="D401" s="218" t="s">
        <v>136</v>
      </c>
      <c r="E401" s="219" t="s">
        <v>643</v>
      </c>
      <c r="F401" s="220" t="s">
        <v>644</v>
      </c>
      <c r="G401" s="221" t="s">
        <v>155</v>
      </c>
      <c r="H401" s="222">
        <v>1.46</v>
      </c>
      <c r="I401" s="223"/>
      <c r="J401" s="224">
        <f>ROUND(I401*H401,2)</f>
        <v>0</v>
      </c>
      <c r="K401" s="220" t="s">
        <v>140</v>
      </c>
      <c r="L401" s="44"/>
      <c r="M401" s="225" t="s">
        <v>1</v>
      </c>
      <c r="N401" s="226" t="s">
        <v>43</v>
      </c>
      <c r="O401" s="91"/>
      <c r="P401" s="227">
        <f>O401*H401</f>
        <v>0</v>
      </c>
      <c r="Q401" s="227">
        <v>0</v>
      </c>
      <c r="R401" s="227">
        <f>Q401*H401</f>
        <v>0</v>
      </c>
      <c r="S401" s="227">
        <v>0.0050000000000000001</v>
      </c>
      <c r="T401" s="228">
        <f>S401*H401</f>
        <v>0.0073000000000000001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29" t="s">
        <v>238</v>
      </c>
      <c r="AT401" s="229" t="s">
        <v>136</v>
      </c>
      <c r="AU401" s="229" t="s">
        <v>142</v>
      </c>
      <c r="AY401" s="17" t="s">
        <v>133</v>
      </c>
      <c r="BE401" s="230">
        <f>IF(N401="základní",J401,0)</f>
        <v>0</v>
      </c>
      <c r="BF401" s="230">
        <f>IF(N401="snížená",J401,0)</f>
        <v>0</v>
      </c>
      <c r="BG401" s="230">
        <f>IF(N401="zákl. přenesená",J401,0)</f>
        <v>0</v>
      </c>
      <c r="BH401" s="230">
        <f>IF(N401="sníž. přenesená",J401,0)</f>
        <v>0</v>
      </c>
      <c r="BI401" s="230">
        <f>IF(N401="nulová",J401,0)</f>
        <v>0</v>
      </c>
      <c r="BJ401" s="17" t="s">
        <v>142</v>
      </c>
      <c r="BK401" s="230">
        <f>ROUND(I401*H401,2)</f>
        <v>0</v>
      </c>
      <c r="BL401" s="17" t="s">
        <v>238</v>
      </c>
      <c r="BM401" s="229" t="s">
        <v>645</v>
      </c>
    </row>
    <row r="402" s="2" customFormat="1">
      <c r="A402" s="38"/>
      <c r="B402" s="39"/>
      <c r="C402" s="40"/>
      <c r="D402" s="231" t="s">
        <v>144</v>
      </c>
      <c r="E402" s="40"/>
      <c r="F402" s="232" t="s">
        <v>646</v>
      </c>
      <c r="G402" s="40"/>
      <c r="H402" s="40"/>
      <c r="I402" s="233"/>
      <c r="J402" s="40"/>
      <c r="K402" s="40"/>
      <c r="L402" s="44"/>
      <c r="M402" s="234"/>
      <c r="N402" s="235"/>
      <c r="O402" s="91"/>
      <c r="P402" s="91"/>
      <c r="Q402" s="91"/>
      <c r="R402" s="91"/>
      <c r="S402" s="91"/>
      <c r="T402" s="92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T402" s="17" t="s">
        <v>144</v>
      </c>
      <c r="AU402" s="17" t="s">
        <v>142</v>
      </c>
    </row>
    <row r="403" s="13" customFormat="1">
      <c r="A403" s="13"/>
      <c r="B403" s="236"/>
      <c r="C403" s="237"/>
      <c r="D403" s="238" t="s">
        <v>151</v>
      </c>
      <c r="E403" s="239" t="s">
        <v>1</v>
      </c>
      <c r="F403" s="240" t="s">
        <v>647</v>
      </c>
      <c r="G403" s="237"/>
      <c r="H403" s="241">
        <v>1.46</v>
      </c>
      <c r="I403" s="242"/>
      <c r="J403" s="237"/>
      <c r="K403" s="237"/>
      <c r="L403" s="243"/>
      <c r="M403" s="244"/>
      <c r="N403" s="245"/>
      <c r="O403" s="245"/>
      <c r="P403" s="245"/>
      <c r="Q403" s="245"/>
      <c r="R403" s="245"/>
      <c r="S403" s="245"/>
      <c r="T403" s="246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7" t="s">
        <v>151</v>
      </c>
      <c r="AU403" s="247" t="s">
        <v>142</v>
      </c>
      <c r="AV403" s="13" t="s">
        <v>142</v>
      </c>
      <c r="AW403" s="13" t="s">
        <v>34</v>
      </c>
      <c r="AX403" s="13" t="s">
        <v>85</v>
      </c>
      <c r="AY403" s="247" t="s">
        <v>133</v>
      </c>
    </row>
    <row r="404" s="2" customFormat="1" ht="24.15" customHeight="1">
      <c r="A404" s="38"/>
      <c r="B404" s="39"/>
      <c r="C404" s="218" t="s">
        <v>648</v>
      </c>
      <c r="D404" s="218" t="s">
        <v>136</v>
      </c>
      <c r="E404" s="219" t="s">
        <v>649</v>
      </c>
      <c r="F404" s="220" t="s">
        <v>650</v>
      </c>
      <c r="G404" s="221" t="s">
        <v>139</v>
      </c>
      <c r="H404" s="222">
        <v>3</v>
      </c>
      <c r="I404" s="223"/>
      <c r="J404" s="224">
        <f>ROUND(I404*H404,2)</f>
        <v>0</v>
      </c>
      <c r="K404" s="220" t="s">
        <v>140</v>
      </c>
      <c r="L404" s="44"/>
      <c r="M404" s="225" t="s">
        <v>1</v>
      </c>
      <c r="N404" s="226" t="s">
        <v>43</v>
      </c>
      <c r="O404" s="91"/>
      <c r="P404" s="227">
        <f>O404*H404</f>
        <v>0</v>
      </c>
      <c r="Q404" s="227">
        <v>0</v>
      </c>
      <c r="R404" s="227">
        <f>Q404*H404</f>
        <v>0</v>
      </c>
      <c r="S404" s="227">
        <v>0.024</v>
      </c>
      <c r="T404" s="228">
        <f>S404*H404</f>
        <v>0.072000000000000008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29" t="s">
        <v>238</v>
      </c>
      <c r="AT404" s="229" t="s">
        <v>136</v>
      </c>
      <c r="AU404" s="229" t="s">
        <v>142</v>
      </c>
      <c r="AY404" s="17" t="s">
        <v>133</v>
      </c>
      <c r="BE404" s="230">
        <f>IF(N404="základní",J404,0)</f>
        <v>0</v>
      </c>
      <c r="BF404" s="230">
        <f>IF(N404="snížená",J404,0)</f>
        <v>0</v>
      </c>
      <c r="BG404" s="230">
        <f>IF(N404="zákl. přenesená",J404,0)</f>
        <v>0</v>
      </c>
      <c r="BH404" s="230">
        <f>IF(N404="sníž. přenesená",J404,0)</f>
        <v>0</v>
      </c>
      <c r="BI404" s="230">
        <f>IF(N404="nulová",J404,0)</f>
        <v>0</v>
      </c>
      <c r="BJ404" s="17" t="s">
        <v>142</v>
      </c>
      <c r="BK404" s="230">
        <f>ROUND(I404*H404,2)</f>
        <v>0</v>
      </c>
      <c r="BL404" s="17" t="s">
        <v>238</v>
      </c>
      <c r="BM404" s="229" t="s">
        <v>651</v>
      </c>
    </row>
    <row r="405" s="2" customFormat="1">
      <c r="A405" s="38"/>
      <c r="B405" s="39"/>
      <c r="C405" s="40"/>
      <c r="D405" s="231" t="s">
        <v>144</v>
      </c>
      <c r="E405" s="40"/>
      <c r="F405" s="232" t="s">
        <v>652</v>
      </c>
      <c r="G405" s="40"/>
      <c r="H405" s="40"/>
      <c r="I405" s="233"/>
      <c r="J405" s="40"/>
      <c r="K405" s="40"/>
      <c r="L405" s="44"/>
      <c r="M405" s="234"/>
      <c r="N405" s="235"/>
      <c r="O405" s="91"/>
      <c r="P405" s="91"/>
      <c r="Q405" s="91"/>
      <c r="R405" s="91"/>
      <c r="S405" s="91"/>
      <c r="T405" s="92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144</v>
      </c>
      <c r="AU405" s="17" t="s">
        <v>142</v>
      </c>
    </row>
    <row r="406" s="2" customFormat="1" ht="24.15" customHeight="1">
      <c r="A406" s="38"/>
      <c r="B406" s="39"/>
      <c r="C406" s="218" t="s">
        <v>653</v>
      </c>
      <c r="D406" s="218" t="s">
        <v>136</v>
      </c>
      <c r="E406" s="219" t="s">
        <v>654</v>
      </c>
      <c r="F406" s="220" t="s">
        <v>655</v>
      </c>
      <c r="G406" s="221" t="s">
        <v>155</v>
      </c>
      <c r="H406" s="222">
        <v>1.46</v>
      </c>
      <c r="I406" s="223"/>
      <c r="J406" s="224">
        <f>ROUND(I406*H406,2)</f>
        <v>0</v>
      </c>
      <c r="K406" s="220" t="s">
        <v>140</v>
      </c>
      <c r="L406" s="44"/>
      <c r="M406" s="225" t="s">
        <v>1</v>
      </c>
      <c r="N406" s="226" t="s">
        <v>43</v>
      </c>
      <c r="O406" s="91"/>
      <c r="P406" s="227">
        <f>O406*H406</f>
        <v>0</v>
      </c>
      <c r="Q406" s="227">
        <v>0</v>
      </c>
      <c r="R406" s="227">
        <f>Q406*H406</f>
        <v>0</v>
      </c>
      <c r="S406" s="227">
        <v>0</v>
      </c>
      <c r="T406" s="228">
        <f>S406*H406</f>
        <v>0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229" t="s">
        <v>238</v>
      </c>
      <c r="AT406" s="229" t="s">
        <v>136</v>
      </c>
      <c r="AU406" s="229" t="s">
        <v>142</v>
      </c>
      <c r="AY406" s="17" t="s">
        <v>133</v>
      </c>
      <c r="BE406" s="230">
        <f>IF(N406="základní",J406,0)</f>
        <v>0</v>
      </c>
      <c r="BF406" s="230">
        <f>IF(N406="snížená",J406,0)</f>
        <v>0</v>
      </c>
      <c r="BG406" s="230">
        <f>IF(N406="zákl. přenesená",J406,0)</f>
        <v>0</v>
      </c>
      <c r="BH406" s="230">
        <f>IF(N406="sníž. přenesená",J406,0)</f>
        <v>0</v>
      </c>
      <c r="BI406" s="230">
        <f>IF(N406="nulová",J406,0)</f>
        <v>0</v>
      </c>
      <c r="BJ406" s="17" t="s">
        <v>142</v>
      </c>
      <c r="BK406" s="230">
        <f>ROUND(I406*H406,2)</f>
        <v>0</v>
      </c>
      <c r="BL406" s="17" t="s">
        <v>238</v>
      </c>
      <c r="BM406" s="229" t="s">
        <v>656</v>
      </c>
    </row>
    <row r="407" s="2" customFormat="1">
      <c r="A407" s="38"/>
      <c r="B407" s="39"/>
      <c r="C407" s="40"/>
      <c r="D407" s="231" t="s">
        <v>144</v>
      </c>
      <c r="E407" s="40"/>
      <c r="F407" s="232" t="s">
        <v>657</v>
      </c>
      <c r="G407" s="40"/>
      <c r="H407" s="40"/>
      <c r="I407" s="233"/>
      <c r="J407" s="40"/>
      <c r="K407" s="40"/>
      <c r="L407" s="44"/>
      <c r="M407" s="234"/>
      <c r="N407" s="235"/>
      <c r="O407" s="91"/>
      <c r="P407" s="91"/>
      <c r="Q407" s="91"/>
      <c r="R407" s="91"/>
      <c r="S407" s="91"/>
      <c r="T407" s="92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T407" s="17" t="s">
        <v>144</v>
      </c>
      <c r="AU407" s="17" t="s">
        <v>142</v>
      </c>
    </row>
    <row r="408" s="2" customFormat="1" ht="16.5" customHeight="1">
      <c r="A408" s="38"/>
      <c r="B408" s="39"/>
      <c r="C408" s="259" t="s">
        <v>658</v>
      </c>
      <c r="D408" s="259" t="s">
        <v>244</v>
      </c>
      <c r="E408" s="260" t="s">
        <v>659</v>
      </c>
      <c r="F408" s="261" t="s">
        <v>660</v>
      </c>
      <c r="G408" s="262" t="s">
        <v>155</v>
      </c>
      <c r="H408" s="263">
        <v>1.5</v>
      </c>
      <c r="I408" s="264"/>
      <c r="J408" s="265">
        <f>ROUND(I408*H408,2)</f>
        <v>0</v>
      </c>
      <c r="K408" s="261" t="s">
        <v>140</v>
      </c>
      <c r="L408" s="266"/>
      <c r="M408" s="267" t="s">
        <v>1</v>
      </c>
      <c r="N408" s="268" t="s">
        <v>43</v>
      </c>
      <c r="O408" s="91"/>
      <c r="P408" s="227">
        <f>O408*H408</f>
        <v>0</v>
      </c>
      <c r="Q408" s="227">
        <v>0.0015</v>
      </c>
      <c r="R408" s="227">
        <f>Q408*H408</f>
        <v>0.0022500000000000003</v>
      </c>
      <c r="S408" s="227">
        <v>0</v>
      </c>
      <c r="T408" s="228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229" t="s">
        <v>334</v>
      </c>
      <c r="AT408" s="229" t="s">
        <v>244</v>
      </c>
      <c r="AU408" s="229" t="s">
        <v>142</v>
      </c>
      <c r="AY408" s="17" t="s">
        <v>133</v>
      </c>
      <c r="BE408" s="230">
        <f>IF(N408="základní",J408,0)</f>
        <v>0</v>
      </c>
      <c r="BF408" s="230">
        <f>IF(N408="snížená",J408,0)</f>
        <v>0</v>
      </c>
      <c r="BG408" s="230">
        <f>IF(N408="zákl. přenesená",J408,0)</f>
        <v>0</v>
      </c>
      <c r="BH408" s="230">
        <f>IF(N408="sníž. přenesená",J408,0)</f>
        <v>0</v>
      </c>
      <c r="BI408" s="230">
        <f>IF(N408="nulová",J408,0)</f>
        <v>0</v>
      </c>
      <c r="BJ408" s="17" t="s">
        <v>142</v>
      </c>
      <c r="BK408" s="230">
        <f>ROUND(I408*H408,2)</f>
        <v>0</v>
      </c>
      <c r="BL408" s="17" t="s">
        <v>238</v>
      </c>
      <c r="BM408" s="229" t="s">
        <v>661</v>
      </c>
    </row>
    <row r="409" s="2" customFormat="1" ht="16.5" customHeight="1">
      <c r="A409" s="38"/>
      <c r="B409" s="39"/>
      <c r="C409" s="259" t="s">
        <v>662</v>
      </c>
      <c r="D409" s="259" t="s">
        <v>244</v>
      </c>
      <c r="E409" s="260" t="s">
        <v>663</v>
      </c>
      <c r="F409" s="261" t="s">
        <v>664</v>
      </c>
      <c r="G409" s="262" t="s">
        <v>665</v>
      </c>
      <c r="H409" s="263">
        <v>1</v>
      </c>
      <c r="I409" s="264"/>
      <c r="J409" s="265">
        <f>ROUND(I409*H409,2)</f>
        <v>0</v>
      </c>
      <c r="K409" s="261" t="s">
        <v>140</v>
      </c>
      <c r="L409" s="266"/>
      <c r="M409" s="267" t="s">
        <v>1</v>
      </c>
      <c r="N409" s="268" t="s">
        <v>43</v>
      </c>
      <c r="O409" s="91"/>
      <c r="P409" s="227">
        <f>O409*H409</f>
        <v>0</v>
      </c>
      <c r="Q409" s="227">
        <v>0.00020000000000000001</v>
      </c>
      <c r="R409" s="227">
        <f>Q409*H409</f>
        <v>0.00020000000000000001</v>
      </c>
      <c r="S409" s="227">
        <v>0</v>
      </c>
      <c r="T409" s="228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229" t="s">
        <v>334</v>
      </c>
      <c r="AT409" s="229" t="s">
        <v>244</v>
      </c>
      <c r="AU409" s="229" t="s">
        <v>142</v>
      </c>
      <c r="AY409" s="17" t="s">
        <v>133</v>
      </c>
      <c r="BE409" s="230">
        <f>IF(N409="základní",J409,0)</f>
        <v>0</v>
      </c>
      <c r="BF409" s="230">
        <f>IF(N409="snížená",J409,0)</f>
        <v>0</v>
      </c>
      <c r="BG409" s="230">
        <f>IF(N409="zákl. přenesená",J409,0)</f>
        <v>0</v>
      </c>
      <c r="BH409" s="230">
        <f>IF(N409="sníž. přenesená",J409,0)</f>
        <v>0</v>
      </c>
      <c r="BI409" s="230">
        <f>IF(N409="nulová",J409,0)</f>
        <v>0</v>
      </c>
      <c r="BJ409" s="17" t="s">
        <v>142</v>
      </c>
      <c r="BK409" s="230">
        <f>ROUND(I409*H409,2)</f>
        <v>0</v>
      </c>
      <c r="BL409" s="17" t="s">
        <v>238</v>
      </c>
      <c r="BM409" s="229" t="s">
        <v>666</v>
      </c>
    </row>
    <row r="410" s="2" customFormat="1" ht="24.15" customHeight="1">
      <c r="A410" s="38"/>
      <c r="B410" s="39"/>
      <c r="C410" s="218" t="s">
        <v>667</v>
      </c>
      <c r="D410" s="218" t="s">
        <v>136</v>
      </c>
      <c r="E410" s="219" t="s">
        <v>668</v>
      </c>
      <c r="F410" s="220" t="s">
        <v>669</v>
      </c>
      <c r="G410" s="221" t="s">
        <v>139</v>
      </c>
      <c r="H410" s="222">
        <v>2</v>
      </c>
      <c r="I410" s="223"/>
      <c r="J410" s="224">
        <f>ROUND(I410*H410,2)</f>
        <v>0</v>
      </c>
      <c r="K410" s="220" t="s">
        <v>140</v>
      </c>
      <c r="L410" s="44"/>
      <c r="M410" s="225" t="s">
        <v>1</v>
      </c>
      <c r="N410" s="226" t="s">
        <v>43</v>
      </c>
      <c r="O410" s="91"/>
      <c r="P410" s="227">
        <f>O410*H410</f>
        <v>0</v>
      </c>
      <c r="Q410" s="227">
        <v>0</v>
      </c>
      <c r="R410" s="227">
        <f>Q410*H410</f>
        <v>0</v>
      </c>
      <c r="S410" s="227">
        <v>0</v>
      </c>
      <c r="T410" s="228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29" t="s">
        <v>238</v>
      </c>
      <c r="AT410" s="229" t="s">
        <v>136</v>
      </c>
      <c r="AU410" s="229" t="s">
        <v>142</v>
      </c>
      <c r="AY410" s="17" t="s">
        <v>133</v>
      </c>
      <c r="BE410" s="230">
        <f>IF(N410="základní",J410,0)</f>
        <v>0</v>
      </c>
      <c r="BF410" s="230">
        <f>IF(N410="snížená",J410,0)</f>
        <v>0</v>
      </c>
      <c r="BG410" s="230">
        <f>IF(N410="zákl. přenesená",J410,0)</f>
        <v>0</v>
      </c>
      <c r="BH410" s="230">
        <f>IF(N410="sníž. přenesená",J410,0)</f>
        <v>0</v>
      </c>
      <c r="BI410" s="230">
        <f>IF(N410="nulová",J410,0)</f>
        <v>0</v>
      </c>
      <c r="BJ410" s="17" t="s">
        <v>142</v>
      </c>
      <c r="BK410" s="230">
        <f>ROUND(I410*H410,2)</f>
        <v>0</v>
      </c>
      <c r="BL410" s="17" t="s">
        <v>238</v>
      </c>
      <c r="BM410" s="229" t="s">
        <v>670</v>
      </c>
    </row>
    <row r="411" s="2" customFormat="1">
      <c r="A411" s="38"/>
      <c r="B411" s="39"/>
      <c r="C411" s="40"/>
      <c r="D411" s="231" t="s">
        <v>144</v>
      </c>
      <c r="E411" s="40"/>
      <c r="F411" s="232" t="s">
        <v>671</v>
      </c>
      <c r="G411" s="40"/>
      <c r="H411" s="40"/>
      <c r="I411" s="233"/>
      <c r="J411" s="40"/>
      <c r="K411" s="40"/>
      <c r="L411" s="44"/>
      <c r="M411" s="234"/>
      <c r="N411" s="235"/>
      <c r="O411" s="91"/>
      <c r="P411" s="91"/>
      <c r="Q411" s="91"/>
      <c r="R411" s="91"/>
      <c r="S411" s="91"/>
      <c r="T411" s="92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144</v>
      </c>
      <c r="AU411" s="17" t="s">
        <v>142</v>
      </c>
    </row>
    <row r="412" s="2" customFormat="1" ht="24.15" customHeight="1">
      <c r="A412" s="38"/>
      <c r="B412" s="39"/>
      <c r="C412" s="259" t="s">
        <v>672</v>
      </c>
      <c r="D412" s="259" t="s">
        <v>244</v>
      </c>
      <c r="E412" s="260" t="s">
        <v>673</v>
      </c>
      <c r="F412" s="261" t="s">
        <v>674</v>
      </c>
      <c r="G412" s="262" t="s">
        <v>139</v>
      </c>
      <c r="H412" s="263">
        <v>2</v>
      </c>
      <c r="I412" s="264"/>
      <c r="J412" s="265">
        <f>ROUND(I412*H412,2)</f>
        <v>0</v>
      </c>
      <c r="K412" s="261" t="s">
        <v>140</v>
      </c>
      <c r="L412" s="266"/>
      <c r="M412" s="267" t="s">
        <v>1</v>
      </c>
      <c r="N412" s="268" t="s">
        <v>43</v>
      </c>
      <c r="O412" s="91"/>
      <c r="P412" s="227">
        <f>O412*H412</f>
        <v>0</v>
      </c>
      <c r="Q412" s="227">
        <v>0.00123</v>
      </c>
      <c r="R412" s="227">
        <f>Q412*H412</f>
        <v>0.0024599999999999999</v>
      </c>
      <c r="S412" s="227">
        <v>0</v>
      </c>
      <c r="T412" s="228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29" t="s">
        <v>334</v>
      </c>
      <c r="AT412" s="229" t="s">
        <v>244</v>
      </c>
      <c r="AU412" s="229" t="s">
        <v>142</v>
      </c>
      <c r="AY412" s="17" t="s">
        <v>133</v>
      </c>
      <c r="BE412" s="230">
        <f>IF(N412="základní",J412,0)</f>
        <v>0</v>
      </c>
      <c r="BF412" s="230">
        <f>IF(N412="snížená",J412,0)</f>
        <v>0</v>
      </c>
      <c r="BG412" s="230">
        <f>IF(N412="zákl. přenesená",J412,0)</f>
        <v>0</v>
      </c>
      <c r="BH412" s="230">
        <f>IF(N412="sníž. přenesená",J412,0)</f>
        <v>0</v>
      </c>
      <c r="BI412" s="230">
        <f>IF(N412="nulová",J412,0)</f>
        <v>0</v>
      </c>
      <c r="BJ412" s="17" t="s">
        <v>142</v>
      </c>
      <c r="BK412" s="230">
        <f>ROUND(I412*H412,2)</f>
        <v>0</v>
      </c>
      <c r="BL412" s="17" t="s">
        <v>238</v>
      </c>
      <c r="BM412" s="229" t="s">
        <v>675</v>
      </c>
    </row>
    <row r="413" s="2" customFormat="1" ht="24.15" customHeight="1">
      <c r="A413" s="38"/>
      <c r="B413" s="39"/>
      <c r="C413" s="218" t="s">
        <v>676</v>
      </c>
      <c r="D413" s="218" t="s">
        <v>136</v>
      </c>
      <c r="E413" s="219" t="s">
        <v>677</v>
      </c>
      <c r="F413" s="220" t="s">
        <v>678</v>
      </c>
      <c r="G413" s="221" t="s">
        <v>321</v>
      </c>
      <c r="H413" s="222">
        <v>0.065000000000000002</v>
      </c>
      <c r="I413" s="223"/>
      <c r="J413" s="224">
        <f>ROUND(I413*H413,2)</f>
        <v>0</v>
      </c>
      <c r="K413" s="220" t="s">
        <v>140</v>
      </c>
      <c r="L413" s="44"/>
      <c r="M413" s="225" t="s">
        <v>1</v>
      </c>
      <c r="N413" s="226" t="s">
        <v>43</v>
      </c>
      <c r="O413" s="91"/>
      <c r="P413" s="227">
        <f>O413*H413</f>
        <v>0</v>
      </c>
      <c r="Q413" s="227">
        <v>0</v>
      </c>
      <c r="R413" s="227">
        <f>Q413*H413</f>
        <v>0</v>
      </c>
      <c r="S413" s="227">
        <v>0</v>
      </c>
      <c r="T413" s="228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29" t="s">
        <v>238</v>
      </c>
      <c r="AT413" s="229" t="s">
        <v>136</v>
      </c>
      <c r="AU413" s="229" t="s">
        <v>142</v>
      </c>
      <c r="AY413" s="17" t="s">
        <v>133</v>
      </c>
      <c r="BE413" s="230">
        <f>IF(N413="základní",J413,0)</f>
        <v>0</v>
      </c>
      <c r="BF413" s="230">
        <f>IF(N413="snížená",J413,0)</f>
        <v>0</v>
      </c>
      <c r="BG413" s="230">
        <f>IF(N413="zákl. přenesená",J413,0)</f>
        <v>0</v>
      </c>
      <c r="BH413" s="230">
        <f>IF(N413="sníž. přenesená",J413,0)</f>
        <v>0</v>
      </c>
      <c r="BI413" s="230">
        <f>IF(N413="nulová",J413,0)</f>
        <v>0</v>
      </c>
      <c r="BJ413" s="17" t="s">
        <v>142</v>
      </c>
      <c r="BK413" s="230">
        <f>ROUND(I413*H413,2)</f>
        <v>0</v>
      </c>
      <c r="BL413" s="17" t="s">
        <v>238</v>
      </c>
      <c r="BM413" s="229" t="s">
        <v>679</v>
      </c>
    </row>
    <row r="414" s="2" customFormat="1">
      <c r="A414" s="38"/>
      <c r="B414" s="39"/>
      <c r="C414" s="40"/>
      <c r="D414" s="231" t="s">
        <v>144</v>
      </c>
      <c r="E414" s="40"/>
      <c r="F414" s="232" t="s">
        <v>680</v>
      </c>
      <c r="G414" s="40"/>
      <c r="H414" s="40"/>
      <c r="I414" s="233"/>
      <c r="J414" s="40"/>
      <c r="K414" s="40"/>
      <c r="L414" s="44"/>
      <c r="M414" s="234"/>
      <c r="N414" s="235"/>
      <c r="O414" s="91"/>
      <c r="P414" s="91"/>
      <c r="Q414" s="91"/>
      <c r="R414" s="91"/>
      <c r="S414" s="91"/>
      <c r="T414" s="92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T414" s="17" t="s">
        <v>144</v>
      </c>
      <c r="AU414" s="17" t="s">
        <v>142</v>
      </c>
    </row>
    <row r="415" s="2" customFormat="1" ht="33" customHeight="1">
      <c r="A415" s="38"/>
      <c r="B415" s="39"/>
      <c r="C415" s="218" t="s">
        <v>681</v>
      </c>
      <c r="D415" s="218" t="s">
        <v>136</v>
      </c>
      <c r="E415" s="219" t="s">
        <v>682</v>
      </c>
      <c r="F415" s="220" t="s">
        <v>683</v>
      </c>
      <c r="G415" s="221" t="s">
        <v>321</v>
      </c>
      <c r="H415" s="222">
        <v>0.065000000000000002</v>
      </c>
      <c r="I415" s="223"/>
      <c r="J415" s="224">
        <f>ROUND(I415*H415,2)</f>
        <v>0</v>
      </c>
      <c r="K415" s="220" t="s">
        <v>140</v>
      </c>
      <c r="L415" s="44"/>
      <c r="M415" s="225" t="s">
        <v>1</v>
      </c>
      <c r="N415" s="226" t="s">
        <v>43</v>
      </c>
      <c r="O415" s="91"/>
      <c r="P415" s="227">
        <f>O415*H415</f>
        <v>0</v>
      </c>
      <c r="Q415" s="227">
        <v>0</v>
      </c>
      <c r="R415" s="227">
        <f>Q415*H415</f>
        <v>0</v>
      </c>
      <c r="S415" s="227">
        <v>0</v>
      </c>
      <c r="T415" s="228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29" t="s">
        <v>238</v>
      </c>
      <c r="AT415" s="229" t="s">
        <v>136</v>
      </c>
      <c r="AU415" s="229" t="s">
        <v>142</v>
      </c>
      <c r="AY415" s="17" t="s">
        <v>133</v>
      </c>
      <c r="BE415" s="230">
        <f>IF(N415="základní",J415,0)</f>
        <v>0</v>
      </c>
      <c r="BF415" s="230">
        <f>IF(N415="snížená",J415,0)</f>
        <v>0</v>
      </c>
      <c r="BG415" s="230">
        <f>IF(N415="zákl. přenesená",J415,0)</f>
        <v>0</v>
      </c>
      <c r="BH415" s="230">
        <f>IF(N415="sníž. přenesená",J415,0)</f>
        <v>0</v>
      </c>
      <c r="BI415" s="230">
        <f>IF(N415="nulová",J415,0)</f>
        <v>0</v>
      </c>
      <c r="BJ415" s="17" t="s">
        <v>142</v>
      </c>
      <c r="BK415" s="230">
        <f>ROUND(I415*H415,2)</f>
        <v>0</v>
      </c>
      <c r="BL415" s="17" t="s">
        <v>238</v>
      </c>
      <c r="BM415" s="229" t="s">
        <v>684</v>
      </c>
    </row>
    <row r="416" s="2" customFormat="1">
      <c r="A416" s="38"/>
      <c r="B416" s="39"/>
      <c r="C416" s="40"/>
      <c r="D416" s="231" t="s">
        <v>144</v>
      </c>
      <c r="E416" s="40"/>
      <c r="F416" s="232" t="s">
        <v>685</v>
      </c>
      <c r="G416" s="40"/>
      <c r="H416" s="40"/>
      <c r="I416" s="233"/>
      <c r="J416" s="40"/>
      <c r="K416" s="40"/>
      <c r="L416" s="44"/>
      <c r="M416" s="234"/>
      <c r="N416" s="235"/>
      <c r="O416" s="91"/>
      <c r="P416" s="91"/>
      <c r="Q416" s="91"/>
      <c r="R416" s="91"/>
      <c r="S416" s="91"/>
      <c r="T416" s="92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7" t="s">
        <v>144</v>
      </c>
      <c r="AU416" s="17" t="s">
        <v>142</v>
      </c>
    </row>
    <row r="417" s="2" customFormat="1" ht="16.5" customHeight="1">
      <c r="A417" s="38"/>
      <c r="B417" s="39"/>
      <c r="C417" s="218" t="s">
        <v>686</v>
      </c>
      <c r="D417" s="218" t="s">
        <v>136</v>
      </c>
      <c r="E417" s="219" t="s">
        <v>687</v>
      </c>
      <c r="F417" s="220" t="s">
        <v>688</v>
      </c>
      <c r="G417" s="221" t="s">
        <v>520</v>
      </c>
      <c r="H417" s="222">
        <v>2</v>
      </c>
      <c r="I417" s="223"/>
      <c r="J417" s="224">
        <f>ROUND(I417*H417,2)</f>
        <v>0</v>
      </c>
      <c r="K417" s="220" t="s">
        <v>140</v>
      </c>
      <c r="L417" s="44"/>
      <c r="M417" s="225" t="s">
        <v>1</v>
      </c>
      <c r="N417" s="226" t="s">
        <v>43</v>
      </c>
      <c r="O417" s="91"/>
      <c r="P417" s="227">
        <f>O417*H417</f>
        <v>0</v>
      </c>
      <c r="Q417" s="227">
        <v>0</v>
      </c>
      <c r="R417" s="227">
        <f>Q417*H417</f>
        <v>0</v>
      </c>
      <c r="S417" s="227">
        <v>0</v>
      </c>
      <c r="T417" s="228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229" t="s">
        <v>238</v>
      </c>
      <c r="AT417" s="229" t="s">
        <v>136</v>
      </c>
      <c r="AU417" s="229" t="s">
        <v>142</v>
      </c>
      <c r="AY417" s="17" t="s">
        <v>133</v>
      </c>
      <c r="BE417" s="230">
        <f>IF(N417="základní",J417,0)</f>
        <v>0</v>
      </c>
      <c r="BF417" s="230">
        <f>IF(N417="snížená",J417,0)</f>
        <v>0</v>
      </c>
      <c r="BG417" s="230">
        <f>IF(N417="zákl. přenesená",J417,0)</f>
        <v>0</v>
      </c>
      <c r="BH417" s="230">
        <f>IF(N417="sníž. přenesená",J417,0)</f>
        <v>0</v>
      </c>
      <c r="BI417" s="230">
        <f>IF(N417="nulová",J417,0)</f>
        <v>0</v>
      </c>
      <c r="BJ417" s="17" t="s">
        <v>142</v>
      </c>
      <c r="BK417" s="230">
        <f>ROUND(I417*H417,2)</f>
        <v>0</v>
      </c>
      <c r="BL417" s="17" t="s">
        <v>238</v>
      </c>
      <c r="BM417" s="229" t="s">
        <v>689</v>
      </c>
    </row>
    <row r="418" s="2" customFormat="1">
      <c r="A418" s="38"/>
      <c r="B418" s="39"/>
      <c r="C418" s="40"/>
      <c r="D418" s="231" t="s">
        <v>144</v>
      </c>
      <c r="E418" s="40"/>
      <c r="F418" s="232" t="s">
        <v>690</v>
      </c>
      <c r="G418" s="40"/>
      <c r="H418" s="40"/>
      <c r="I418" s="233"/>
      <c r="J418" s="40"/>
      <c r="K418" s="40"/>
      <c r="L418" s="44"/>
      <c r="M418" s="234"/>
      <c r="N418" s="235"/>
      <c r="O418" s="91"/>
      <c r="P418" s="91"/>
      <c r="Q418" s="91"/>
      <c r="R418" s="91"/>
      <c r="S418" s="91"/>
      <c r="T418" s="92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T418" s="17" t="s">
        <v>144</v>
      </c>
      <c r="AU418" s="17" t="s">
        <v>142</v>
      </c>
    </row>
    <row r="419" s="2" customFormat="1">
      <c r="A419" s="38"/>
      <c r="B419" s="39"/>
      <c r="C419" s="40"/>
      <c r="D419" s="238" t="s">
        <v>408</v>
      </c>
      <c r="E419" s="40"/>
      <c r="F419" s="269" t="s">
        <v>691</v>
      </c>
      <c r="G419" s="40"/>
      <c r="H419" s="40"/>
      <c r="I419" s="233"/>
      <c r="J419" s="40"/>
      <c r="K419" s="40"/>
      <c r="L419" s="44"/>
      <c r="M419" s="234"/>
      <c r="N419" s="235"/>
      <c r="O419" s="91"/>
      <c r="P419" s="91"/>
      <c r="Q419" s="91"/>
      <c r="R419" s="91"/>
      <c r="S419" s="91"/>
      <c r="T419" s="92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T419" s="17" t="s">
        <v>408</v>
      </c>
      <c r="AU419" s="17" t="s">
        <v>142</v>
      </c>
    </row>
    <row r="420" s="13" customFormat="1">
      <c r="A420" s="13"/>
      <c r="B420" s="236"/>
      <c r="C420" s="237"/>
      <c r="D420" s="238" t="s">
        <v>151</v>
      </c>
      <c r="E420" s="239" t="s">
        <v>1</v>
      </c>
      <c r="F420" s="240" t="s">
        <v>692</v>
      </c>
      <c r="G420" s="237"/>
      <c r="H420" s="241">
        <v>2</v>
      </c>
      <c r="I420" s="242"/>
      <c r="J420" s="237"/>
      <c r="K420" s="237"/>
      <c r="L420" s="243"/>
      <c r="M420" s="244"/>
      <c r="N420" s="245"/>
      <c r="O420" s="245"/>
      <c r="P420" s="245"/>
      <c r="Q420" s="245"/>
      <c r="R420" s="245"/>
      <c r="S420" s="245"/>
      <c r="T420" s="246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7" t="s">
        <v>151</v>
      </c>
      <c r="AU420" s="247" t="s">
        <v>142</v>
      </c>
      <c r="AV420" s="13" t="s">
        <v>142</v>
      </c>
      <c r="AW420" s="13" t="s">
        <v>34</v>
      </c>
      <c r="AX420" s="13" t="s">
        <v>85</v>
      </c>
      <c r="AY420" s="247" t="s">
        <v>133</v>
      </c>
    </row>
    <row r="421" s="12" customFormat="1" ht="22.8" customHeight="1">
      <c r="A421" s="12"/>
      <c r="B421" s="202"/>
      <c r="C421" s="203"/>
      <c r="D421" s="204" t="s">
        <v>76</v>
      </c>
      <c r="E421" s="216" t="s">
        <v>693</v>
      </c>
      <c r="F421" s="216" t="s">
        <v>694</v>
      </c>
      <c r="G421" s="203"/>
      <c r="H421" s="203"/>
      <c r="I421" s="206"/>
      <c r="J421" s="217">
        <f>BK421</f>
        <v>0</v>
      </c>
      <c r="K421" s="203"/>
      <c r="L421" s="208"/>
      <c r="M421" s="209"/>
      <c r="N421" s="210"/>
      <c r="O421" s="210"/>
      <c r="P421" s="211">
        <f>SUM(P422:P424)</f>
        <v>0</v>
      </c>
      <c r="Q421" s="210"/>
      <c r="R421" s="211">
        <f>SUM(R422:R424)</f>
        <v>0.00060000000000000006</v>
      </c>
      <c r="S421" s="210"/>
      <c r="T421" s="212">
        <f>SUM(T422:T424)</f>
        <v>0</v>
      </c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R421" s="213" t="s">
        <v>142</v>
      </c>
      <c r="AT421" s="214" t="s">
        <v>76</v>
      </c>
      <c r="AU421" s="214" t="s">
        <v>85</v>
      </c>
      <c r="AY421" s="213" t="s">
        <v>133</v>
      </c>
      <c r="BK421" s="215">
        <f>SUM(BK422:BK424)</f>
        <v>0</v>
      </c>
    </row>
    <row r="422" s="2" customFormat="1" ht="24.15" customHeight="1">
      <c r="A422" s="38"/>
      <c r="B422" s="39"/>
      <c r="C422" s="218" t="s">
        <v>695</v>
      </c>
      <c r="D422" s="218" t="s">
        <v>136</v>
      </c>
      <c r="E422" s="219" t="s">
        <v>696</v>
      </c>
      <c r="F422" s="220" t="s">
        <v>697</v>
      </c>
      <c r="G422" s="221" t="s">
        <v>139</v>
      </c>
      <c r="H422" s="222">
        <v>3</v>
      </c>
      <c r="I422" s="223"/>
      <c r="J422" s="224">
        <f>ROUND(I422*H422,2)</f>
        <v>0</v>
      </c>
      <c r="K422" s="220" t="s">
        <v>140</v>
      </c>
      <c r="L422" s="44"/>
      <c r="M422" s="225" t="s">
        <v>1</v>
      </c>
      <c r="N422" s="226" t="s">
        <v>43</v>
      </c>
      <c r="O422" s="91"/>
      <c r="P422" s="227">
        <f>O422*H422</f>
        <v>0</v>
      </c>
      <c r="Q422" s="227">
        <v>0</v>
      </c>
      <c r="R422" s="227">
        <f>Q422*H422</f>
        <v>0</v>
      </c>
      <c r="S422" s="227">
        <v>0</v>
      </c>
      <c r="T422" s="228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229" t="s">
        <v>238</v>
      </c>
      <c r="AT422" s="229" t="s">
        <v>136</v>
      </c>
      <c r="AU422" s="229" t="s">
        <v>142</v>
      </c>
      <c r="AY422" s="17" t="s">
        <v>133</v>
      </c>
      <c r="BE422" s="230">
        <f>IF(N422="základní",J422,0)</f>
        <v>0</v>
      </c>
      <c r="BF422" s="230">
        <f>IF(N422="snížená",J422,0)</f>
        <v>0</v>
      </c>
      <c r="BG422" s="230">
        <f>IF(N422="zákl. přenesená",J422,0)</f>
        <v>0</v>
      </c>
      <c r="BH422" s="230">
        <f>IF(N422="sníž. přenesená",J422,0)</f>
        <v>0</v>
      </c>
      <c r="BI422" s="230">
        <f>IF(N422="nulová",J422,0)</f>
        <v>0</v>
      </c>
      <c r="BJ422" s="17" t="s">
        <v>142</v>
      </c>
      <c r="BK422" s="230">
        <f>ROUND(I422*H422,2)</f>
        <v>0</v>
      </c>
      <c r="BL422" s="17" t="s">
        <v>238</v>
      </c>
      <c r="BM422" s="229" t="s">
        <v>698</v>
      </c>
    </row>
    <row r="423" s="2" customFormat="1">
      <c r="A423" s="38"/>
      <c r="B423" s="39"/>
      <c r="C423" s="40"/>
      <c r="D423" s="231" t="s">
        <v>144</v>
      </c>
      <c r="E423" s="40"/>
      <c r="F423" s="232" t="s">
        <v>699</v>
      </c>
      <c r="G423" s="40"/>
      <c r="H423" s="40"/>
      <c r="I423" s="233"/>
      <c r="J423" s="40"/>
      <c r="K423" s="40"/>
      <c r="L423" s="44"/>
      <c r="M423" s="234"/>
      <c r="N423" s="235"/>
      <c r="O423" s="91"/>
      <c r="P423" s="91"/>
      <c r="Q423" s="91"/>
      <c r="R423" s="91"/>
      <c r="S423" s="91"/>
      <c r="T423" s="92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T423" s="17" t="s">
        <v>144</v>
      </c>
      <c r="AU423" s="17" t="s">
        <v>142</v>
      </c>
    </row>
    <row r="424" s="2" customFormat="1" ht="16.5" customHeight="1">
      <c r="A424" s="38"/>
      <c r="B424" s="39"/>
      <c r="C424" s="259" t="s">
        <v>700</v>
      </c>
      <c r="D424" s="259" t="s">
        <v>244</v>
      </c>
      <c r="E424" s="260" t="s">
        <v>701</v>
      </c>
      <c r="F424" s="261" t="s">
        <v>702</v>
      </c>
      <c r="G424" s="262" t="s">
        <v>139</v>
      </c>
      <c r="H424" s="263">
        <v>3</v>
      </c>
      <c r="I424" s="264"/>
      <c r="J424" s="265">
        <f>ROUND(I424*H424,2)</f>
        <v>0</v>
      </c>
      <c r="K424" s="261" t="s">
        <v>140</v>
      </c>
      <c r="L424" s="266"/>
      <c r="M424" s="267" t="s">
        <v>1</v>
      </c>
      <c r="N424" s="268" t="s">
        <v>43</v>
      </c>
      <c r="O424" s="91"/>
      <c r="P424" s="227">
        <f>O424*H424</f>
        <v>0</v>
      </c>
      <c r="Q424" s="227">
        <v>0.00020000000000000001</v>
      </c>
      <c r="R424" s="227">
        <f>Q424*H424</f>
        <v>0.00060000000000000006</v>
      </c>
      <c r="S424" s="227">
        <v>0</v>
      </c>
      <c r="T424" s="228">
        <f>S424*H424</f>
        <v>0</v>
      </c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R424" s="229" t="s">
        <v>334</v>
      </c>
      <c r="AT424" s="229" t="s">
        <v>244</v>
      </c>
      <c r="AU424" s="229" t="s">
        <v>142</v>
      </c>
      <c r="AY424" s="17" t="s">
        <v>133</v>
      </c>
      <c r="BE424" s="230">
        <f>IF(N424="základní",J424,0)</f>
        <v>0</v>
      </c>
      <c r="BF424" s="230">
        <f>IF(N424="snížená",J424,0)</f>
        <v>0</v>
      </c>
      <c r="BG424" s="230">
        <f>IF(N424="zákl. přenesená",J424,0)</f>
        <v>0</v>
      </c>
      <c r="BH424" s="230">
        <f>IF(N424="sníž. přenesená",J424,0)</f>
        <v>0</v>
      </c>
      <c r="BI424" s="230">
        <f>IF(N424="nulová",J424,0)</f>
        <v>0</v>
      </c>
      <c r="BJ424" s="17" t="s">
        <v>142</v>
      </c>
      <c r="BK424" s="230">
        <f>ROUND(I424*H424,2)</f>
        <v>0</v>
      </c>
      <c r="BL424" s="17" t="s">
        <v>238</v>
      </c>
      <c r="BM424" s="229" t="s">
        <v>703</v>
      </c>
    </row>
    <row r="425" s="12" customFormat="1" ht="22.8" customHeight="1">
      <c r="A425" s="12"/>
      <c r="B425" s="202"/>
      <c r="C425" s="203"/>
      <c r="D425" s="204" t="s">
        <v>76</v>
      </c>
      <c r="E425" s="216" t="s">
        <v>704</v>
      </c>
      <c r="F425" s="216" t="s">
        <v>705</v>
      </c>
      <c r="G425" s="203"/>
      <c r="H425" s="203"/>
      <c r="I425" s="206"/>
      <c r="J425" s="217">
        <f>BK425</f>
        <v>0</v>
      </c>
      <c r="K425" s="203"/>
      <c r="L425" s="208"/>
      <c r="M425" s="209"/>
      <c r="N425" s="210"/>
      <c r="O425" s="210"/>
      <c r="P425" s="211">
        <f>SUM(P426:P483)</f>
        <v>0</v>
      </c>
      <c r="Q425" s="210"/>
      <c r="R425" s="211">
        <f>SUM(R426:R483)</f>
        <v>0.4886348499999999</v>
      </c>
      <c r="S425" s="210"/>
      <c r="T425" s="212">
        <f>SUM(T426:T483)</f>
        <v>0.73656094999999999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213" t="s">
        <v>142</v>
      </c>
      <c r="AT425" s="214" t="s">
        <v>76</v>
      </c>
      <c r="AU425" s="214" t="s">
        <v>85</v>
      </c>
      <c r="AY425" s="213" t="s">
        <v>133</v>
      </c>
      <c r="BK425" s="215">
        <f>SUM(BK426:BK483)</f>
        <v>0</v>
      </c>
    </row>
    <row r="426" s="2" customFormat="1" ht="16.5" customHeight="1">
      <c r="A426" s="38"/>
      <c r="B426" s="39"/>
      <c r="C426" s="218" t="s">
        <v>706</v>
      </c>
      <c r="D426" s="218" t="s">
        <v>136</v>
      </c>
      <c r="E426" s="219" t="s">
        <v>707</v>
      </c>
      <c r="F426" s="220" t="s">
        <v>708</v>
      </c>
      <c r="G426" s="221" t="s">
        <v>148</v>
      </c>
      <c r="H426" s="222">
        <v>8.2349999999999994</v>
      </c>
      <c r="I426" s="223"/>
      <c r="J426" s="224">
        <f>ROUND(I426*H426,2)</f>
        <v>0</v>
      </c>
      <c r="K426" s="220" t="s">
        <v>140</v>
      </c>
      <c r="L426" s="44"/>
      <c r="M426" s="225" t="s">
        <v>1</v>
      </c>
      <c r="N426" s="226" t="s">
        <v>43</v>
      </c>
      <c r="O426" s="91"/>
      <c r="P426" s="227">
        <f>O426*H426</f>
        <v>0</v>
      </c>
      <c r="Q426" s="227">
        <v>0</v>
      </c>
      <c r="R426" s="227">
        <f>Q426*H426</f>
        <v>0</v>
      </c>
      <c r="S426" s="227">
        <v>0</v>
      </c>
      <c r="T426" s="228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229" t="s">
        <v>238</v>
      </c>
      <c r="AT426" s="229" t="s">
        <v>136</v>
      </c>
      <c r="AU426" s="229" t="s">
        <v>142</v>
      </c>
      <c r="AY426" s="17" t="s">
        <v>133</v>
      </c>
      <c r="BE426" s="230">
        <f>IF(N426="základní",J426,0)</f>
        <v>0</v>
      </c>
      <c r="BF426" s="230">
        <f>IF(N426="snížená",J426,0)</f>
        <v>0</v>
      </c>
      <c r="BG426" s="230">
        <f>IF(N426="zákl. přenesená",J426,0)</f>
        <v>0</v>
      </c>
      <c r="BH426" s="230">
        <f>IF(N426="sníž. přenesená",J426,0)</f>
        <v>0</v>
      </c>
      <c r="BI426" s="230">
        <f>IF(N426="nulová",J426,0)</f>
        <v>0</v>
      </c>
      <c r="BJ426" s="17" t="s">
        <v>142</v>
      </c>
      <c r="BK426" s="230">
        <f>ROUND(I426*H426,2)</f>
        <v>0</v>
      </c>
      <c r="BL426" s="17" t="s">
        <v>238</v>
      </c>
      <c r="BM426" s="229" t="s">
        <v>709</v>
      </c>
    </row>
    <row r="427" s="2" customFormat="1">
      <c r="A427" s="38"/>
      <c r="B427" s="39"/>
      <c r="C427" s="40"/>
      <c r="D427" s="231" t="s">
        <v>144</v>
      </c>
      <c r="E427" s="40"/>
      <c r="F427" s="232" t="s">
        <v>710</v>
      </c>
      <c r="G427" s="40"/>
      <c r="H427" s="40"/>
      <c r="I427" s="233"/>
      <c r="J427" s="40"/>
      <c r="K427" s="40"/>
      <c r="L427" s="44"/>
      <c r="M427" s="234"/>
      <c r="N427" s="235"/>
      <c r="O427" s="91"/>
      <c r="P427" s="91"/>
      <c r="Q427" s="91"/>
      <c r="R427" s="91"/>
      <c r="S427" s="91"/>
      <c r="T427" s="92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7" t="s">
        <v>144</v>
      </c>
      <c r="AU427" s="17" t="s">
        <v>142</v>
      </c>
    </row>
    <row r="428" s="13" customFormat="1">
      <c r="A428" s="13"/>
      <c r="B428" s="236"/>
      <c r="C428" s="237"/>
      <c r="D428" s="238" t="s">
        <v>151</v>
      </c>
      <c r="E428" s="239" t="s">
        <v>1</v>
      </c>
      <c r="F428" s="240" t="s">
        <v>711</v>
      </c>
      <c r="G428" s="237"/>
      <c r="H428" s="241">
        <v>2.5230000000000001</v>
      </c>
      <c r="I428" s="242"/>
      <c r="J428" s="237"/>
      <c r="K428" s="237"/>
      <c r="L428" s="243"/>
      <c r="M428" s="244"/>
      <c r="N428" s="245"/>
      <c r="O428" s="245"/>
      <c r="P428" s="245"/>
      <c r="Q428" s="245"/>
      <c r="R428" s="245"/>
      <c r="S428" s="245"/>
      <c r="T428" s="246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7" t="s">
        <v>151</v>
      </c>
      <c r="AU428" s="247" t="s">
        <v>142</v>
      </c>
      <c r="AV428" s="13" t="s">
        <v>142</v>
      </c>
      <c r="AW428" s="13" t="s">
        <v>34</v>
      </c>
      <c r="AX428" s="13" t="s">
        <v>77</v>
      </c>
      <c r="AY428" s="247" t="s">
        <v>133</v>
      </c>
    </row>
    <row r="429" s="13" customFormat="1">
      <c r="A429" s="13"/>
      <c r="B429" s="236"/>
      <c r="C429" s="237"/>
      <c r="D429" s="238" t="s">
        <v>151</v>
      </c>
      <c r="E429" s="239" t="s">
        <v>1</v>
      </c>
      <c r="F429" s="240" t="s">
        <v>712</v>
      </c>
      <c r="G429" s="237"/>
      <c r="H429" s="241">
        <v>5.7119999999999997</v>
      </c>
      <c r="I429" s="242"/>
      <c r="J429" s="237"/>
      <c r="K429" s="237"/>
      <c r="L429" s="243"/>
      <c r="M429" s="244"/>
      <c r="N429" s="245"/>
      <c r="O429" s="245"/>
      <c r="P429" s="245"/>
      <c r="Q429" s="245"/>
      <c r="R429" s="245"/>
      <c r="S429" s="245"/>
      <c r="T429" s="246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7" t="s">
        <v>151</v>
      </c>
      <c r="AU429" s="247" t="s">
        <v>142</v>
      </c>
      <c r="AV429" s="13" t="s">
        <v>142</v>
      </c>
      <c r="AW429" s="13" t="s">
        <v>34</v>
      </c>
      <c r="AX429" s="13" t="s">
        <v>77</v>
      </c>
      <c r="AY429" s="247" t="s">
        <v>133</v>
      </c>
    </row>
    <row r="430" s="14" customFormat="1">
      <c r="A430" s="14"/>
      <c r="B430" s="248"/>
      <c r="C430" s="249"/>
      <c r="D430" s="238" t="s">
        <v>151</v>
      </c>
      <c r="E430" s="250" t="s">
        <v>1</v>
      </c>
      <c r="F430" s="251" t="s">
        <v>168</v>
      </c>
      <c r="G430" s="249"/>
      <c r="H430" s="252">
        <v>8.2349999999999994</v>
      </c>
      <c r="I430" s="253"/>
      <c r="J430" s="249"/>
      <c r="K430" s="249"/>
      <c r="L430" s="254"/>
      <c r="M430" s="255"/>
      <c r="N430" s="256"/>
      <c r="O430" s="256"/>
      <c r="P430" s="256"/>
      <c r="Q430" s="256"/>
      <c r="R430" s="256"/>
      <c r="S430" s="256"/>
      <c r="T430" s="257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58" t="s">
        <v>151</v>
      </c>
      <c r="AU430" s="258" t="s">
        <v>142</v>
      </c>
      <c r="AV430" s="14" t="s">
        <v>141</v>
      </c>
      <c r="AW430" s="14" t="s">
        <v>34</v>
      </c>
      <c r="AX430" s="14" t="s">
        <v>85</v>
      </c>
      <c r="AY430" s="258" t="s">
        <v>133</v>
      </c>
    </row>
    <row r="431" s="2" customFormat="1" ht="16.5" customHeight="1">
      <c r="A431" s="38"/>
      <c r="B431" s="39"/>
      <c r="C431" s="218" t="s">
        <v>713</v>
      </c>
      <c r="D431" s="218" t="s">
        <v>136</v>
      </c>
      <c r="E431" s="219" t="s">
        <v>714</v>
      </c>
      <c r="F431" s="220" t="s">
        <v>715</v>
      </c>
      <c r="G431" s="221" t="s">
        <v>148</v>
      </c>
      <c r="H431" s="222">
        <v>16.469999999999999</v>
      </c>
      <c r="I431" s="223"/>
      <c r="J431" s="224">
        <f>ROUND(I431*H431,2)</f>
        <v>0</v>
      </c>
      <c r="K431" s="220" t="s">
        <v>140</v>
      </c>
      <c r="L431" s="44"/>
      <c r="M431" s="225" t="s">
        <v>1</v>
      </c>
      <c r="N431" s="226" t="s">
        <v>43</v>
      </c>
      <c r="O431" s="91"/>
      <c r="P431" s="227">
        <f>O431*H431</f>
        <v>0</v>
      </c>
      <c r="Q431" s="227">
        <v>0.00029999999999999997</v>
      </c>
      <c r="R431" s="227">
        <f>Q431*H431</f>
        <v>0.0049409999999999992</v>
      </c>
      <c r="S431" s="227">
        <v>0</v>
      </c>
      <c r="T431" s="228">
        <f>S431*H431</f>
        <v>0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229" t="s">
        <v>238</v>
      </c>
      <c r="AT431" s="229" t="s">
        <v>136</v>
      </c>
      <c r="AU431" s="229" t="s">
        <v>142</v>
      </c>
      <c r="AY431" s="17" t="s">
        <v>133</v>
      </c>
      <c r="BE431" s="230">
        <f>IF(N431="základní",J431,0)</f>
        <v>0</v>
      </c>
      <c r="BF431" s="230">
        <f>IF(N431="snížená",J431,0)</f>
        <v>0</v>
      </c>
      <c r="BG431" s="230">
        <f>IF(N431="zákl. přenesená",J431,0)</f>
        <v>0</v>
      </c>
      <c r="BH431" s="230">
        <f>IF(N431="sníž. přenesená",J431,0)</f>
        <v>0</v>
      </c>
      <c r="BI431" s="230">
        <f>IF(N431="nulová",J431,0)</f>
        <v>0</v>
      </c>
      <c r="BJ431" s="17" t="s">
        <v>142</v>
      </c>
      <c r="BK431" s="230">
        <f>ROUND(I431*H431,2)</f>
        <v>0</v>
      </c>
      <c r="BL431" s="17" t="s">
        <v>238</v>
      </c>
      <c r="BM431" s="229" t="s">
        <v>716</v>
      </c>
    </row>
    <row r="432" s="2" customFormat="1">
      <c r="A432" s="38"/>
      <c r="B432" s="39"/>
      <c r="C432" s="40"/>
      <c r="D432" s="231" t="s">
        <v>144</v>
      </c>
      <c r="E432" s="40"/>
      <c r="F432" s="232" t="s">
        <v>717</v>
      </c>
      <c r="G432" s="40"/>
      <c r="H432" s="40"/>
      <c r="I432" s="233"/>
      <c r="J432" s="40"/>
      <c r="K432" s="40"/>
      <c r="L432" s="44"/>
      <c r="M432" s="234"/>
      <c r="N432" s="235"/>
      <c r="O432" s="91"/>
      <c r="P432" s="91"/>
      <c r="Q432" s="91"/>
      <c r="R432" s="91"/>
      <c r="S432" s="91"/>
      <c r="T432" s="92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T432" s="17" t="s">
        <v>144</v>
      </c>
      <c r="AU432" s="17" t="s">
        <v>142</v>
      </c>
    </row>
    <row r="433" s="13" customFormat="1">
      <c r="A433" s="13"/>
      <c r="B433" s="236"/>
      <c r="C433" s="237"/>
      <c r="D433" s="238" t="s">
        <v>151</v>
      </c>
      <c r="E433" s="239" t="s">
        <v>1</v>
      </c>
      <c r="F433" s="240" t="s">
        <v>711</v>
      </c>
      <c r="G433" s="237"/>
      <c r="H433" s="241">
        <v>2.5230000000000001</v>
      </c>
      <c r="I433" s="242"/>
      <c r="J433" s="237"/>
      <c r="K433" s="237"/>
      <c r="L433" s="243"/>
      <c r="M433" s="244"/>
      <c r="N433" s="245"/>
      <c r="O433" s="245"/>
      <c r="P433" s="245"/>
      <c r="Q433" s="245"/>
      <c r="R433" s="245"/>
      <c r="S433" s="245"/>
      <c r="T433" s="246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7" t="s">
        <v>151</v>
      </c>
      <c r="AU433" s="247" t="s">
        <v>142</v>
      </c>
      <c r="AV433" s="13" t="s">
        <v>142</v>
      </c>
      <c r="AW433" s="13" t="s">
        <v>34</v>
      </c>
      <c r="AX433" s="13" t="s">
        <v>77</v>
      </c>
      <c r="AY433" s="247" t="s">
        <v>133</v>
      </c>
    </row>
    <row r="434" s="13" customFormat="1">
      <c r="A434" s="13"/>
      <c r="B434" s="236"/>
      <c r="C434" s="237"/>
      <c r="D434" s="238" t="s">
        <v>151</v>
      </c>
      <c r="E434" s="239" t="s">
        <v>1</v>
      </c>
      <c r="F434" s="240" t="s">
        <v>712</v>
      </c>
      <c r="G434" s="237"/>
      <c r="H434" s="241">
        <v>5.7119999999999997</v>
      </c>
      <c r="I434" s="242"/>
      <c r="J434" s="237"/>
      <c r="K434" s="237"/>
      <c r="L434" s="243"/>
      <c r="M434" s="244"/>
      <c r="N434" s="245"/>
      <c r="O434" s="245"/>
      <c r="P434" s="245"/>
      <c r="Q434" s="245"/>
      <c r="R434" s="245"/>
      <c r="S434" s="245"/>
      <c r="T434" s="246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7" t="s">
        <v>151</v>
      </c>
      <c r="AU434" s="247" t="s">
        <v>142</v>
      </c>
      <c r="AV434" s="13" t="s">
        <v>142</v>
      </c>
      <c r="AW434" s="13" t="s">
        <v>34</v>
      </c>
      <c r="AX434" s="13" t="s">
        <v>77</v>
      </c>
      <c r="AY434" s="247" t="s">
        <v>133</v>
      </c>
    </row>
    <row r="435" s="14" customFormat="1">
      <c r="A435" s="14"/>
      <c r="B435" s="248"/>
      <c r="C435" s="249"/>
      <c r="D435" s="238" t="s">
        <v>151</v>
      </c>
      <c r="E435" s="250" t="s">
        <v>1</v>
      </c>
      <c r="F435" s="251" t="s">
        <v>168</v>
      </c>
      <c r="G435" s="249"/>
      <c r="H435" s="252">
        <v>8.2349999999999994</v>
      </c>
      <c r="I435" s="253"/>
      <c r="J435" s="249"/>
      <c r="K435" s="249"/>
      <c r="L435" s="254"/>
      <c r="M435" s="255"/>
      <c r="N435" s="256"/>
      <c r="O435" s="256"/>
      <c r="P435" s="256"/>
      <c r="Q435" s="256"/>
      <c r="R435" s="256"/>
      <c r="S435" s="256"/>
      <c r="T435" s="257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8" t="s">
        <v>151</v>
      </c>
      <c r="AU435" s="258" t="s">
        <v>142</v>
      </c>
      <c r="AV435" s="14" t="s">
        <v>141</v>
      </c>
      <c r="AW435" s="14" t="s">
        <v>34</v>
      </c>
      <c r="AX435" s="14" t="s">
        <v>85</v>
      </c>
      <c r="AY435" s="258" t="s">
        <v>133</v>
      </c>
    </row>
    <row r="436" s="13" customFormat="1">
      <c r="A436" s="13"/>
      <c r="B436" s="236"/>
      <c r="C436" s="237"/>
      <c r="D436" s="238" t="s">
        <v>151</v>
      </c>
      <c r="E436" s="237"/>
      <c r="F436" s="240" t="s">
        <v>718</v>
      </c>
      <c r="G436" s="237"/>
      <c r="H436" s="241">
        <v>16.469999999999999</v>
      </c>
      <c r="I436" s="242"/>
      <c r="J436" s="237"/>
      <c r="K436" s="237"/>
      <c r="L436" s="243"/>
      <c r="M436" s="244"/>
      <c r="N436" s="245"/>
      <c r="O436" s="245"/>
      <c r="P436" s="245"/>
      <c r="Q436" s="245"/>
      <c r="R436" s="245"/>
      <c r="S436" s="245"/>
      <c r="T436" s="246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7" t="s">
        <v>151</v>
      </c>
      <c r="AU436" s="247" t="s">
        <v>142</v>
      </c>
      <c r="AV436" s="13" t="s">
        <v>142</v>
      </c>
      <c r="AW436" s="13" t="s">
        <v>4</v>
      </c>
      <c r="AX436" s="13" t="s">
        <v>85</v>
      </c>
      <c r="AY436" s="247" t="s">
        <v>133</v>
      </c>
    </row>
    <row r="437" s="2" customFormat="1" ht="24.15" customHeight="1">
      <c r="A437" s="38"/>
      <c r="B437" s="39"/>
      <c r="C437" s="218" t="s">
        <v>719</v>
      </c>
      <c r="D437" s="218" t="s">
        <v>136</v>
      </c>
      <c r="E437" s="219" t="s">
        <v>720</v>
      </c>
      <c r="F437" s="220" t="s">
        <v>721</v>
      </c>
      <c r="G437" s="221" t="s">
        <v>148</v>
      </c>
      <c r="H437" s="222">
        <v>8.2349999999999994</v>
      </c>
      <c r="I437" s="223"/>
      <c r="J437" s="224">
        <f>ROUND(I437*H437,2)</f>
        <v>0</v>
      </c>
      <c r="K437" s="220" t="s">
        <v>140</v>
      </c>
      <c r="L437" s="44"/>
      <c r="M437" s="225" t="s">
        <v>1</v>
      </c>
      <c r="N437" s="226" t="s">
        <v>43</v>
      </c>
      <c r="O437" s="91"/>
      <c r="P437" s="227">
        <f>O437*H437</f>
        <v>0</v>
      </c>
      <c r="Q437" s="227">
        <v>0.025499999999999998</v>
      </c>
      <c r="R437" s="227">
        <f>Q437*H437</f>
        <v>0.20999249999999997</v>
      </c>
      <c r="S437" s="227">
        <v>0</v>
      </c>
      <c r="T437" s="228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29" t="s">
        <v>238</v>
      </c>
      <c r="AT437" s="229" t="s">
        <v>136</v>
      </c>
      <c r="AU437" s="229" t="s">
        <v>142</v>
      </c>
      <c r="AY437" s="17" t="s">
        <v>133</v>
      </c>
      <c r="BE437" s="230">
        <f>IF(N437="základní",J437,0)</f>
        <v>0</v>
      </c>
      <c r="BF437" s="230">
        <f>IF(N437="snížená",J437,0)</f>
        <v>0</v>
      </c>
      <c r="BG437" s="230">
        <f>IF(N437="zákl. přenesená",J437,0)</f>
        <v>0</v>
      </c>
      <c r="BH437" s="230">
        <f>IF(N437="sníž. přenesená",J437,0)</f>
        <v>0</v>
      </c>
      <c r="BI437" s="230">
        <f>IF(N437="nulová",J437,0)</f>
        <v>0</v>
      </c>
      <c r="BJ437" s="17" t="s">
        <v>142</v>
      </c>
      <c r="BK437" s="230">
        <f>ROUND(I437*H437,2)</f>
        <v>0</v>
      </c>
      <c r="BL437" s="17" t="s">
        <v>238</v>
      </c>
      <c r="BM437" s="229" t="s">
        <v>722</v>
      </c>
    </row>
    <row r="438" s="2" customFormat="1">
      <c r="A438" s="38"/>
      <c r="B438" s="39"/>
      <c r="C438" s="40"/>
      <c r="D438" s="231" t="s">
        <v>144</v>
      </c>
      <c r="E438" s="40"/>
      <c r="F438" s="232" t="s">
        <v>723</v>
      </c>
      <c r="G438" s="40"/>
      <c r="H438" s="40"/>
      <c r="I438" s="233"/>
      <c r="J438" s="40"/>
      <c r="K438" s="40"/>
      <c r="L438" s="44"/>
      <c r="M438" s="234"/>
      <c r="N438" s="235"/>
      <c r="O438" s="91"/>
      <c r="P438" s="91"/>
      <c r="Q438" s="91"/>
      <c r="R438" s="91"/>
      <c r="S438" s="91"/>
      <c r="T438" s="92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T438" s="17" t="s">
        <v>144</v>
      </c>
      <c r="AU438" s="17" t="s">
        <v>142</v>
      </c>
    </row>
    <row r="439" s="13" customFormat="1">
      <c r="A439" s="13"/>
      <c r="B439" s="236"/>
      <c r="C439" s="237"/>
      <c r="D439" s="238" t="s">
        <v>151</v>
      </c>
      <c r="E439" s="239" t="s">
        <v>1</v>
      </c>
      <c r="F439" s="240" t="s">
        <v>711</v>
      </c>
      <c r="G439" s="237"/>
      <c r="H439" s="241">
        <v>2.5230000000000001</v>
      </c>
      <c r="I439" s="242"/>
      <c r="J439" s="237"/>
      <c r="K439" s="237"/>
      <c r="L439" s="243"/>
      <c r="M439" s="244"/>
      <c r="N439" s="245"/>
      <c r="O439" s="245"/>
      <c r="P439" s="245"/>
      <c r="Q439" s="245"/>
      <c r="R439" s="245"/>
      <c r="S439" s="245"/>
      <c r="T439" s="246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47" t="s">
        <v>151</v>
      </c>
      <c r="AU439" s="247" t="s">
        <v>142</v>
      </c>
      <c r="AV439" s="13" t="s">
        <v>142</v>
      </c>
      <c r="AW439" s="13" t="s">
        <v>34</v>
      </c>
      <c r="AX439" s="13" t="s">
        <v>77</v>
      </c>
      <c r="AY439" s="247" t="s">
        <v>133</v>
      </c>
    </row>
    <row r="440" s="13" customFormat="1">
      <c r="A440" s="13"/>
      <c r="B440" s="236"/>
      <c r="C440" s="237"/>
      <c r="D440" s="238" t="s">
        <v>151</v>
      </c>
      <c r="E440" s="239" t="s">
        <v>1</v>
      </c>
      <c r="F440" s="240" t="s">
        <v>712</v>
      </c>
      <c r="G440" s="237"/>
      <c r="H440" s="241">
        <v>5.7119999999999997</v>
      </c>
      <c r="I440" s="242"/>
      <c r="J440" s="237"/>
      <c r="K440" s="237"/>
      <c r="L440" s="243"/>
      <c r="M440" s="244"/>
      <c r="N440" s="245"/>
      <c r="O440" s="245"/>
      <c r="P440" s="245"/>
      <c r="Q440" s="245"/>
      <c r="R440" s="245"/>
      <c r="S440" s="245"/>
      <c r="T440" s="246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7" t="s">
        <v>151</v>
      </c>
      <c r="AU440" s="247" t="s">
        <v>142</v>
      </c>
      <c r="AV440" s="13" t="s">
        <v>142</v>
      </c>
      <c r="AW440" s="13" t="s">
        <v>34</v>
      </c>
      <c r="AX440" s="13" t="s">
        <v>77</v>
      </c>
      <c r="AY440" s="247" t="s">
        <v>133</v>
      </c>
    </row>
    <row r="441" s="14" customFormat="1">
      <c r="A441" s="14"/>
      <c r="B441" s="248"/>
      <c r="C441" s="249"/>
      <c r="D441" s="238" t="s">
        <v>151</v>
      </c>
      <c r="E441" s="250" t="s">
        <v>1</v>
      </c>
      <c r="F441" s="251" t="s">
        <v>168</v>
      </c>
      <c r="G441" s="249"/>
      <c r="H441" s="252">
        <v>8.2349999999999994</v>
      </c>
      <c r="I441" s="253"/>
      <c r="J441" s="249"/>
      <c r="K441" s="249"/>
      <c r="L441" s="254"/>
      <c r="M441" s="255"/>
      <c r="N441" s="256"/>
      <c r="O441" s="256"/>
      <c r="P441" s="256"/>
      <c r="Q441" s="256"/>
      <c r="R441" s="256"/>
      <c r="S441" s="256"/>
      <c r="T441" s="257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8" t="s">
        <v>151</v>
      </c>
      <c r="AU441" s="258" t="s">
        <v>142</v>
      </c>
      <c r="AV441" s="14" t="s">
        <v>141</v>
      </c>
      <c r="AW441" s="14" t="s">
        <v>34</v>
      </c>
      <c r="AX441" s="14" t="s">
        <v>85</v>
      </c>
      <c r="AY441" s="258" t="s">
        <v>133</v>
      </c>
    </row>
    <row r="442" s="2" customFormat="1" ht="24.15" customHeight="1">
      <c r="A442" s="38"/>
      <c r="B442" s="39"/>
      <c r="C442" s="218" t="s">
        <v>724</v>
      </c>
      <c r="D442" s="218" t="s">
        <v>136</v>
      </c>
      <c r="E442" s="219" t="s">
        <v>725</v>
      </c>
      <c r="F442" s="220" t="s">
        <v>726</v>
      </c>
      <c r="G442" s="221" t="s">
        <v>155</v>
      </c>
      <c r="H442" s="222">
        <v>4.4000000000000004</v>
      </c>
      <c r="I442" s="223"/>
      <c r="J442" s="224">
        <f>ROUND(I442*H442,2)</f>
        <v>0</v>
      </c>
      <c r="K442" s="220" t="s">
        <v>140</v>
      </c>
      <c r="L442" s="44"/>
      <c r="M442" s="225" t="s">
        <v>1</v>
      </c>
      <c r="N442" s="226" t="s">
        <v>43</v>
      </c>
      <c r="O442" s="91"/>
      <c r="P442" s="227">
        <f>O442*H442</f>
        <v>0</v>
      </c>
      <c r="Q442" s="227">
        <v>0</v>
      </c>
      <c r="R442" s="227">
        <f>Q442*H442</f>
        <v>0</v>
      </c>
      <c r="S442" s="227">
        <v>0.01174</v>
      </c>
      <c r="T442" s="228">
        <f>S442*H442</f>
        <v>0.051656000000000007</v>
      </c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R442" s="229" t="s">
        <v>238</v>
      </c>
      <c r="AT442" s="229" t="s">
        <v>136</v>
      </c>
      <c r="AU442" s="229" t="s">
        <v>142</v>
      </c>
      <c r="AY442" s="17" t="s">
        <v>133</v>
      </c>
      <c r="BE442" s="230">
        <f>IF(N442="základní",J442,0)</f>
        <v>0</v>
      </c>
      <c r="BF442" s="230">
        <f>IF(N442="snížená",J442,0)</f>
        <v>0</v>
      </c>
      <c r="BG442" s="230">
        <f>IF(N442="zákl. přenesená",J442,0)</f>
        <v>0</v>
      </c>
      <c r="BH442" s="230">
        <f>IF(N442="sníž. přenesená",J442,0)</f>
        <v>0</v>
      </c>
      <c r="BI442" s="230">
        <f>IF(N442="nulová",J442,0)</f>
        <v>0</v>
      </c>
      <c r="BJ442" s="17" t="s">
        <v>142</v>
      </c>
      <c r="BK442" s="230">
        <f>ROUND(I442*H442,2)</f>
        <v>0</v>
      </c>
      <c r="BL442" s="17" t="s">
        <v>238</v>
      </c>
      <c r="BM442" s="229" t="s">
        <v>727</v>
      </c>
    </row>
    <row r="443" s="2" customFormat="1">
      <c r="A443" s="38"/>
      <c r="B443" s="39"/>
      <c r="C443" s="40"/>
      <c r="D443" s="231" t="s">
        <v>144</v>
      </c>
      <c r="E443" s="40"/>
      <c r="F443" s="232" t="s">
        <v>728</v>
      </c>
      <c r="G443" s="40"/>
      <c r="H443" s="40"/>
      <c r="I443" s="233"/>
      <c r="J443" s="40"/>
      <c r="K443" s="40"/>
      <c r="L443" s="44"/>
      <c r="M443" s="234"/>
      <c r="N443" s="235"/>
      <c r="O443" s="91"/>
      <c r="P443" s="91"/>
      <c r="Q443" s="91"/>
      <c r="R443" s="91"/>
      <c r="S443" s="91"/>
      <c r="T443" s="92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T443" s="17" t="s">
        <v>144</v>
      </c>
      <c r="AU443" s="17" t="s">
        <v>142</v>
      </c>
    </row>
    <row r="444" s="13" customFormat="1">
      <c r="A444" s="13"/>
      <c r="B444" s="236"/>
      <c r="C444" s="237"/>
      <c r="D444" s="238" t="s">
        <v>151</v>
      </c>
      <c r="E444" s="239" t="s">
        <v>1</v>
      </c>
      <c r="F444" s="240" t="s">
        <v>729</v>
      </c>
      <c r="G444" s="237"/>
      <c r="H444" s="241">
        <v>4.4000000000000004</v>
      </c>
      <c r="I444" s="242"/>
      <c r="J444" s="237"/>
      <c r="K444" s="237"/>
      <c r="L444" s="243"/>
      <c r="M444" s="244"/>
      <c r="N444" s="245"/>
      <c r="O444" s="245"/>
      <c r="P444" s="245"/>
      <c r="Q444" s="245"/>
      <c r="R444" s="245"/>
      <c r="S444" s="245"/>
      <c r="T444" s="246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47" t="s">
        <v>151</v>
      </c>
      <c r="AU444" s="247" t="s">
        <v>142</v>
      </c>
      <c r="AV444" s="13" t="s">
        <v>142</v>
      </c>
      <c r="AW444" s="13" t="s">
        <v>34</v>
      </c>
      <c r="AX444" s="13" t="s">
        <v>85</v>
      </c>
      <c r="AY444" s="247" t="s">
        <v>133</v>
      </c>
    </row>
    <row r="445" s="2" customFormat="1" ht="33" customHeight="1">
      <c r="A445" s="38"/>
      <c r="B445" s="39"/>
      <c r="C445" s="218" t="s">
        <v>730</v>
      </c>
      <c r="D445" s="218" t="s">
        <v>136</v>
      </c>
      <c r="E445" s="219" t="s">
        <v>731</v>
      </c>
      <c r="F445" s="220" t="s">
        <v>732</v>
      </c>
      <c r="G445" s="221" t="s">
        <v>155</v>
      </c>
      <c r="H445" s="222">
        <v>4.4000000000000004</v>
      </c>
      <c r="I445" s="223"/>
      <c r="J445" s="224">
        <f>ROUND(I445*H445,2)</f>
        <v>0</v>
      </c>
      <c r="K445" s="220" t="s">
        <v>140</v>
      </c>
      <c r="L445" s="44"/>
      <c r="M445" s="225" t="s">
        <v>1</v>
      </c>
      <c r="N445" s="226" t="s">
        <v>43</v>
      </c>
      <c r="O445" s="91"/>
      <c r="P445" s="227">
        <f>O445*H445</f>
        <v>0</v>
      </c>
      <c r="Q445" s="227">
        <v>0.00058</v>
      </c>
      <c r="R445" s="227">
        <f>Q445*H445</f>
        <v>0.002552</v>
      </c>
      <c r="S445" s="227">
        <v>0</v>
      </c>
      <c r="T445" s="228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229" t="s">
        <v>238</v>
      </c>
      <c r="AT445" s="229" t="s">
        <v>136</v>
      </c>
      <c r="AU445" s="229" t="s">
        <v>142</v>
      </c>
      <c r="AY445" s="17" t="s">
        <v>133</v>
      </c>
      <c r="BE445" s="230">
        <f>IF(N445="základní",J445,0)</f>
        <v>0</v>
      </c>
      <c r="BF445" s="230">
        <f>IF(N445="snížená",J445,0)</f>
        <v>0</v>
      </c>
      <c r="BG445" s="230">
        <f>IF(N445="zákl. přenesená",J445,0)</f>
        <v>0</v>
      </c>
      <c r="BH445" s="230">
        <f>IF(N445="sníž. přenesená",J445,0)</f>
        <v>0</v>
      </c>
      <c r="BI445" s="230">
        <f>IF(N445="nulová",J445,0)</f>
        <v>0</v>
      </c>
      <c r="BJ445" s="17" t="s">
        <v>142</v>
      </c>
      <c r="BK445" s="230">
        <f>ROUND(I445*H445,2)</f>
        <v>0</v>
      </c>
      <c r="BL445" s="17" t="s">
        <v>238</v>
      </c>
      <c r="BM445" s="229" t="s">
        <v>733</v>
      </c>
    </row>
    <row r="446" s="2" customFormat="1">
      <c r="A446" s="38"/>
      <c r="B446" s="39"/>
      <c r="C446" s="40"/>
      <c r="D446" s="231" t="s">
        <v>144</v>
      </c>
      <c r="E446" s="40"/>
      <c r="F446" s="232" t="s">
        <v>734</v>
      </c>
      <c r="G446" s="40"/>
      <c r="H446" s="40"/>
      <c r="I446" s="233"/>
      <c r="J446" s="40"/>
      <c r="K446" s="40"/>
      <c r="L446" s="44"/>
      <c r="M446" s="234"/>
      <c r="N446" s="235"/>
      <c r="O446" s="91"/>
      <c r="P446" s="91"/>
      <c r="Q446" s="91"/>
      <c r="R446" s="91"/>
      <c r="S446" s="91"/>
      <c r="T446" s="92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7" t="s">
        <v>144</v>
      </c>
      <c r="AU446" s="17" t="s">
        <v>142</v>
      </c>
    </row>
    <row r="447" s="13" customFormat="1">
      <c r="A447" s="13"/>
      <c r="B447" s="236"/>
      <c r="C447" s="237"/>
      <c r="D447" s="238" t="s">
        <v>151</v>
      </c>
      <c r="E447" s="239" t="s">
        <v>1</v>
      </c>
      <c r="F447" s="240" t="s">
        <v>729</v>
      </c>
      <c r="G447" s="237"/>
      <c r="H447" s="241">
        <v>4.4000000000000004</v>
      </c>
      <c r="I447" s="242"/>
      <c r="J447" s="237"/>
      <c r="K447" s="237"/>
      <c r="L447" s="243"/>
      <c r="M447" s="244"/>
      <c r="N447" s="245"/>
      <c r="O447" s="245"/>
      <c r="P447" s="245"/>
      <c r="Q447" s="245"/>
      <c r="R447" s="245"/>
      <c r="S447" s="245"/>
      <c r="T447" s="246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7" t="s">
        <v>151</v>
      </c>
      <c r="AU447" s="247" t="s">
        <v>142</v>
      </c>
      <c r="AV447" s="13" t="s">
        <v>142</v>
      </c>
      <c r="AW447" s="13" t="s">
        <v>34</v>
      </c>
      <c r="AX447" s="13" t="s">
        <v>85</v>
      </c>
      <c r="AY447" s="247" t="s">
        <v>133</v>
      </c>
    </row>
    <row r="448" s="2" customFormat="1" ht="33" customHeight="1">
      <c r="A448" s="38"/>
      <c r="B448" s="39"/>
      <c r="C448" s="259" t="s">
        <v>735</v>
      </c>
      <c r="D448" s="259" t="s">
        <v>244</v>
      </c>
      <c r="E448" s="260" t="s">
        <v>736</v>
      </c>
      <c r="F448" s="261" t="s">
        <v>737</v>
      </c>
      <c r="G448" s="262" t="s">
        <v>155</v>
      </c>
      <c r="H448" s="263">
        <v>4.8399999999999999</v>
      </c>
      <c r="I448" s="264"/>
      <c r="J448" s="265">
        <f>ROUND(I448*H448,2)</f>
        <v>0</v>
      </c>
      <c r="K448" s="261" t="s">
        <v>140</v>
      </c>
      <c r="L448" s="266"/>
      <c r="M448" s="267" t="s">
        <v>1</v>
      </c>
      <c r="N448" s="268" t="s">
        <v>43</v>
      </c>
      <c r="O448" s="91"/>
      <c r="P448" s="227">
        <f>O448*H448</f>
        <v>0</v>
      </c>
      <c r="Q448" s="227">
        <v>0.00264</v>
      </c>
      <c r="R448" s="227">
        <f>Q448*H448</f>
        <v>0.0127776</v>
      </c>
      <c r="S448" s="227">
        <v>0</v>
      </c>
      <c r="T448" s="228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29" t="s">
        <v>334</v>
      </c>
      <c r="AT448" s="229" t="s">
        <v>244</v>
      </c>
      <c r="AU448" s="229" t="s">
        <v>142</v>
      </c>
      <c r="AY448" s="17" t="s">
        <v>133</v>
      </c>
      <c r="BE448" s="230">
        <f>IF(N448="základní",J448,0)</f>
        <v>0</v>
      </c>
      <c r="BF448" s="230">
        <f>IF(N448="snížená",J448,0)</f>
        <v>0</v>
      </c>
      <c r="BG448" s="230">
        <f>IF(N448="zákl. přenesená",J448,0)</f>
        <v>0</v>
      </c>
      <c r="BH448" s="230">
        <f>IF(N448="sníž. přenesená",J448,0)</f>
        <v>0</v>
      </c>
      <c r="BI448" s="230">
        <f>IF(N448="nulová",J448,0)</f>
        <v>0</v>
      </c>
      <c r="BJ448" s="17" t="s">
        <v>142</v>
      </c>
      <c r="BK448" s="230">
        <f>ROUND(I448*H448,2)</f>
        <v>0</v>
      </c>
      <c r="BL448" s="17" t="s">
        <v>238</v>
      </c>
      <c r="BM448" s="229" t="s">
        <v>738</v>
      </c>
    </row>
    <row r="449" s="13" customFormat="1">
      <c r="A449" s="13"/>
      <c r="B449" s="236"/>
      <c r="C449" s="237"/>
      <c r="D449" s="238" t="s">
        <v>151</v>
      </c>
      <c r="E449" s="237"/>
      <c r="F449" s="240" t="s">
        <v>739</v>
      </c>
      <c r="G449" s="237"/>
      <c r="H449" s="241">
        <v>4.8399999999999999</v>
      </c>
      <c r="I449" s="242"/>
      <c r="J449" s="237"/>
      <c r="K449" s="237"/>
      <c r="L449" s="243"/>
      <c r="M449" s="244"/>
      <c r="N449" s="245"/>
      <c r="O449" s="245"/>
      <c r="P449" s="245"/>
      <c r="Q449" s="245"/>
      <c r="R449" s="245"/>
      <c r="S449" s="245"/>
      <c r="T449" s="246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7" t="s">
        <v>151</v>
      </c>
      <c r="AU449" s="247" t="s">
        <v>142</v>
      </c>
      <c r="AV449" s="13" t="s">
        <v>142</v>
      </c>
      <c r="AW449" s="13" t="s">
        <v>4</v>
      </c>
      <c r="AX449" s="13" t="s">
        <v>85</v>
      </c>
      <c r="AY449" s="247" t="s">
        <v>133</v>
      </c>
    </row>
    <row r="450" s="2" customFormat="1" ht="24.15" customHeight="1">
      <c r="A450" s="38"/>
      <c r="B450" s="39"/>
      <c r="C450" s="218" t="s">
        <v>740</v>
      </c>
      <c r="D450" s="218" t="s">
        <v>136</v>
      </c>
      <c r="E450" s="219" t="s">
        <v>741</v>
      </c>
      <c r="F450" s="220" t="s">
        <v>742</v>
      </c>
      <c r="G450" s="221" t="s">
        <v>148</v>
      </c>
      <c r="H450" s="222">
        <v>8.2349999999999994</v>
      </c>
      <c r="I450" s="223"/>
      <c r="J450" s="224">
        <f>ROUND(I450*H450,2)</f>
        <v>0</v>
      </c>
      <c r="K450" s="220" t="s">
        <v>140</v>
      </c>
      <c r="L450" s="44"/>
      <c r="M450" s="225" t="s">
        <v>1</v>
      </c>
      <c r="N450" s="226" t="s">
        <v>43</v>
      </c>
      <c r="O450" s="91"/>
      <c r="P450" s="227">
        <f>O450*H450</f>
        <v>0</v>
      </c>
      <c r="Q450" s="227">
        <v>0</v>
      </c>
      <c r="R450" s="227">
        <f>Q450*H450</f>
        <v>0</v>
      </c>
      <c r="S450" s="227">
        <v>0.083169999999999994</v>
      </c>
      <c r="T450" s="228">
        <f>S450*H450</f>
        <v>0.68490494999999996</v>
      </c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R450" s="229" t="s">
        <v>238</v>
      </c>
      <c r="AT450" s="229" t="s">
        <v>136</v>
      </c>
      <c r="AU450" s="229" t="s">
        <v>142</v>
      </c>
      <c r="AY450" s="17" t="s">
        <v>133</v>
      </c>
      <c r="BE450" s="230">
        <f>IF(N450="základní",J450,0)</f>
        <v>0</v>
      </c>
      <c r="BF450" s="230">
        <f>IF(N450="snížená",J450,0)</f>
        <v>0</v>
      </c>
      <c r="BG450" s="230">
        <f>IF(N450="zákl. přenesená",J450,0)</f>
        <v>0</v>
      </c>
      <c r="BH450" s="230">
        <f>IF(N450="sníž. přenesená",J450,0)</f>
        <v>0</v>
      </c>
      <c r="BI450" s="230">
        <f>IF(N450="nulová",J450,0)</f>
        <v>0</v>
      </c>
      <c r="BJ450" s="17" t="s">
        <v>142</v>
      </c>
      <c r="BK450" s="230">
        <f>ROUND(I450*H450,2)</f>
        <v>0</v>
      </c>
      <c r="BL450" s="17" t="s">
        <v>238</v>
      </c>
      <c r="BM450" s="229" t="s">
        <v>743</v>
      </c>
    </row>
    <row r="451" s="2" customFormat="1">
      <c r="A451" s="38"/>
      <c r="B451" s="39"/>
      <c r="C451" s="40"/>
      <c r="D451" s="231" t="s">
        <v>144</v>
      </c>
      <c r="E451" s="40"/>
      <c r="F451" s="232" t="s">
        <v>744</v>
      </c>
      <c r="G451" s="40"/>
      <c r="H451" s="40"/>
      <c r="I451" s="233"/>
      <c r="J451" s="40"/>
      <c r="K451" s="40"/>
      <c r="L451" s="44"/>
      <c r="M451" s="234"/>
      <c r="N451" s="235"/>
      <c r="O451" s="91"/>
      <c r="P451" s="91"/>
      <c r="Q451" s="91"/>
      <c r="R451" s="91"/>
      <c r="S451" s="91"/>
      <c r="T451" s="92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T451" s="17" t="s">
        <v>144</v>
      </c>
      <c r="AU451" s="17" t="s">
        <v>142</v>
      </c>
    </row>
    <row r="452" s="13" customFormat="1">
      <c r="A452" s="13"/>
      <c r="B452" s="236"/>
      <c r="C452" s="237"/>
      <c r="D452" s="238" t="s">
        <v>151</v>
      </c>
      <c r="E452" s="239" t="s">
        <v>1</v>
      </c>
      <c r="F452" s="240" t="s">
        <v>711</v>
      </c>
      <c r="G452" s="237"/>
      <c r="H452" s="241">
        <v>2.5230000000000001</v>
      </c>
      <c r="I452" s="242"/>
      <c r="J452" s="237"/>
      <c r="K452" s="237"/>
      <c r="L452" s="243"/>
      <c r="M452" s="244"/>
      <c r="N452" s="245"/>
      <c r="O452" s="245"/>
      <c r="P452" s="245"/>
      <c r="Q452" s="245"/>
      <c r="R452" s="245"/>
      <c r="S452" s="245"/>
      <c r="T452" s="246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47" t="s">
        <v>151</v>
      </c>
      <c r="AU452" s="247" t="s">
        <v>142</v>
      </c>
      <c r="AV452" s="13" t="s">
        <v>142</v>
      </c>
      <c r="AW452" s="13" t="s">
        <v>34</v>
      </c>
      <c r="AX452" s="13" t="s">
        <v>77</v>
      </c>
      <c r="AY452" s="247" t="s">
        <v>133</v>
      </c>
    </row>
    <row r="453" s="13" customFormat="1">
      <c r="A453" s="13"/>
      <c r="B453" s="236"/>
      <c r="C453" s="237"/>
      <c r="D453" s="238" t="s">
        <v>151</v>
      </c>
      <c r="E453" s="239" t="s">
        <v>1</v>
      </c>
      <c r="F453" s="240" t="s">
        <v>712</v>
      </c>
      <c r="G453" s="237"/>
      <c r="H453" s="241">
        <v>5.7119999999999997</v>
      </c>
      <c r="I453" s="242"/>
      <c r="J453" s="237"/>
      <c r="K453" s="237"/>
      <c r="L453" s="243"/>
      <c r="M453" s="244"/>
      <c r="N453" s="245"/>
      <c r="O453" s="245"/>
      <c r="P453" s="245"/>
      <c r="Q453" s="245"/>
      <c r="R453" s="245"/>
      <c r="S453" s="245"/>
      <c r="T453" s="246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47" t="s">
        <v>151</v>
      </c>
      <c r="AU453" s="247" t="s">
        <v>142</v>
      </c>
      <c r="AV453" s="13" t="s">
        <v>142</v>
      </c>
      <c r="AW453" s="13" t="s">
        <v>34</v>
      </c>
      <c r="AX453" s="13" t="s">
        <v>77</v>
      </c>
      <c r="AY453" s="247" t="s">
        <v>133</v>
      </c>
    </row>
    <row r="454" s="14" customFormat="1">
      <c r="A454" s="14"/>
      <c r="B454" s="248"/>
      <c r="C454" s="249"/>
      <c r="D454" s="238" t="s">
        <v>151</v>
      </c>
      <c r="E454" s="250" t="s">
        <v>1</v>
      </c>
      <c r="F454" s="251" t="s">
        <v>168</v>
      </c>
      <c r="G454" s="249"/>
      <c r="H454" s="252">
        <v>8.2349999999999994</v>
      </c>
      <c r="I454" s="253"/>
      <c r="J454" s="249"/>
      <c r="K454" s="249"/>
      <c r="L454" s="254"/>
      <c r="M454" s="255"/>
      <c r="N454" s="256"/>
      <c r="O454" s="256"/>
      <c r="P454" s="256"/>
      <c r="Q454" s="256"/>
      <c r="R454" s="256"/>
      <c r="S454" s="256"/>
      <c r="T454" s="257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58" t="s">
        <v>151</v>
      </c>
      <c r="AU454" s="258" t="s">
        <v>142</v>
      </c>
      <c r="AV454" s="14" t="s">
        <v>141</v>
      </c>
      <c r="AW454" s="14" t="s">
        <v>34</v>
      </c>
      <c r="AX454" s="14" t="s">
        <v>85</v>
      </c>
      <c r="AY454" s="258" t="s">
        <v>133</v>
      </c>
    </row>
    <row r="455" s="2" customFormat="1" ht="37.8" customHeight="1">
      <c r="A455" s="38"/>
      <c r="B455" s="39"/>
      <c r="C455" s="218" t="s">
        <v>745</v>
      </c>
      <c r="D455" s="218" t="s">
        <v>136</v>
      </c>
      <c r="E455" s="219" t="s">
        <v>746</v>
      </c>
      <c r="F455" s="220" t="s">
        <v>747</v>
      </c>
      <c r="G455" s="221" t="s">
        <v>148</v>
      </c>
      <c r="H455" s="222">
        <v>8.2349999999999994</v>
      </c>
      <c r="I455" s="223"/>
      <c r="J455" s="224">
        <f>ROUND(I455*H455,2)</f>
        <v>0</v>
      </c>
      <c r="K455" s="220" t="s">
        <v>140</v>
      </c>
      <c r="L455" s="44"/>
      <c r="M455" s="225" t="s">
        <v>1</v>
      </c>
      <c r="N455" s="226" t="s">
        <v>43</v>
      </c>
      <c r="O455" s="91"/>
      <c r="P455" s="227">
        <f>O455*H455</f>
        <v>0</v>
      </c>
      <c r="Q455" s="227">
        <v>0.0060000000000000001</v>
      </c>
      <c r="R455" s="227">
        <f>Q455*H455</f>
        <v>0.049409999999999996</v>
      </c>
      <c r="S455" s="227">
        <v>0</v>
      </c>
      <c r="T455" s="228">
        <f>S455*H455</f>
        <v>0</v>
      </c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R455" s="229" t="s">
        <v>238</v>
      </c>
      <c r="AT455" s="229" t="s">
        <v>136</v>
      </c>
      <c r="AU455" s="229" t="s">
        <v>142</v>
      </c>
      <c r="AY455" s="17" t="s">
        <v>133</v>
      </c>
      <c r="BE455" s="230">
        <f>IF(N455="základní",J455,0)</f>
        <v>0</v>
      </c>
      <c r="BF455" s="230">
        <f>IF(N455="snížená",J455,0)</f>
        <v>0</v>
      </c>
      <c r="BG455" s="230">
        <f>IF(N455="zákl. přenesená",J455,0)</f>
        <v>0</v>
      </c>
      <c r="BH455" s="230">
        <f>IF(N455="sníž. přenesená",J455,0)</f>
        <v>0</v>
      </c>
      <c r="BI455" s="230">
        <f>IF(N455="nulová",J455,0)</f>
        <v>0</v>
      </c>
      <c r="BJ455" s="17" t="s">
        <v>142</v>
      </c>
      <c r="BK455" s="230">
        <f>ROUND(I455*H455,2)</f>
        <v>0</v>
      </c>
      <c r="BL455" s="17" t="s">
        <v>238</v>
      </c>
      <c r="BM455" s="229" t="s">
        <v>748</v>
      </c>
    </row>
    <row r="456" s="2" customFormat="1">
      <c r="A456" s="38"/>
      <c r="B456" s="39"/>
      <c r="C456" s="40"/>
      <c r="D456" s="231" t="s">
        <v>144</v>
      </c>
      <c r="E456" s="40"/>
      <c r="F456" s="232" t="s">
        <v>749</v>
      </c>
      <c r="G456" s="40"/>
      <c r="H456" s="40"/>
      <c r="I456" s="233"/>
      <c r="J456" s="40"/>
      <c r="K456" s="40"/>
      <c r="L456" s="44"/>
      <c r="M456" s="234"/>
      <c r="N456" s="235"/>
      <c r="O456" s="91"/>
      <c r="P456" s="91"/>
      <c r="Q456" s="91"/>
      <c r="R456" s="91"/>
      <c r="S456" s="91"/>
      <c r="T456" s="92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T456" s="17" t="s">
        <v>144</v>
      </c>
      <c r="AU456" s="17" t="s">
        <v>142</v>
      </c>
    </row>
    <row r="457" s="13" customFormat="1">
      <c r="A457" s="13"/>
      <c r="B457" s="236"/>
      <c r="C457" s="237"/>
      <c r="D457" s="238" t="s">
        <v>151</v>
      </c>
      <c r="E457" s="239" t="s">
        <v>1</v>
      </c>
      <c r="F457" s="240" t="s">
        <v>711</v>
      </c>
      <c r="G457" s="237"/>
      <c r="H457" s="241">
        <v>2.5230000000000001</v>
      </c>
      <c r="I457" s="242"/>
      <c r="J457" s="237"/>
      <c r="K457" s="237"/>
      <c r="L457" s="243"/>
      <c r="M457" s="244"/>
      <c r="N457" s="245"/>
      <c r="O457" s="245"/>
      <c r="P457" s="245"/>
      <c r="Q457" s="245"/>
      <c r="R457" s="245"/>
      <c r="S457" s="245"/>
      <c r="T457" s="246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7" t="s">
        <v>151</v>
      </c>
      <c r="AU457" s="247" t="s">
        <v>142</v>
      </c>
      <c r="AV457" s="13" t="s">
        <v>142</v>
      </c>
      <c r="AW457" s="13" t="s">
        <v>34</v>
      </c>
      <c r="AX457" s="13" t="s">
        <v>77</v>
      </c>
      <c r="AY457" s="247" t="s">
        <v>133</v>
      </c>
    </row>
    <row r="458" s="13" customFormat="1">
      <c r="A458" s="13"/>
      <c r="B458" s="236"/>
      <c r="C458" s="237"/>
      <c r="D458" s="238" t="s">
        <v>151</v>
      </c>
      <c r="E458" s="239" t="s">
        <v>1</v>
      </c>
      <c r="F458" s="240" t="s">
        <v>712</v>
      </c>
      <c r="G458" s="237"/>
      <c r="H458" s="241">
        <v>5.7119999999999997</v>
      </c>
      <c r="I458" s="242"/>
      <c r="J458" s="237"/>
      <c r="K458" s="237"/>
      <c r="L458" s="243"/>
      <c r="M458" s="244"/>
      <c r="N458" s="245"/>
      <c r="O458" s="245"/>
      <c r="P458" s="245"/>
      <c r="Q458" s="245"/>
      <c r="R458" s="245"/>
      <c r="S458" s="245"/>
      <c r="T458" s="246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7" t="s">
        <v>151</v>
      </c>
      <c r="AU458" s="247" t="s">
        <v>142</v>
      </c>
      <c r="AV458" s="13" t="s">
        <v>142</v>
      </c>
      <c r="AW458" s="13" t="s">
        <v>34</v>
      </c>
      <c r="AX458" s="13" t="s">
        <v>77</v>
      </c>
      <c r="AY458" s="247" t="s">
        <v>133</v>
      </c>
    </row>
    <row r="459" s="14" customFormat="1">
      <c r="A459" s="14"/>
      <c r="B459" s="248"/>
      <c r="C459" s="249"/>
      <c r="D459" s="238" t="s">
        <v>151</v>
      </c>
      <c r="E459" s="250" t="s">
        <v>1</v>
      </c>
      <c r="F459" s="251" t="s">
        <v>168</v>
      </c>
      <c r="G459" s="249"/>
      <c r="H459" s="252">
        <v>8.2349999999999994</v>
      </c>
      <c r="I459" s="253"/>
      <c r="J459" s="249"/>
      <c r="K459" s="249"/>
      <c r="L459" s="254"/>
      <c r="M459" s="255"/>
      <c r="N459" s="256"/>
      <c r="O459" s="256"/>
      <c r="P459" s="256"/>
      <c r="Q459" s="256"/>
      <c r="R459" s="256"/>
      <c r="S459" s="256"/>
      <c r="T459" s="257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58" t="s">
        <v>151</v>
      </c>
      <c r="AU459" s="258" t="s">
        <v>142</v>
      </c>
      <c r="AV459" s="14" t="s">
        <v>141</v>
      </c>
      <c r="AW459" s="14" t="s">
        <v>34</v>
      </c>
      <c r="AX459" s="14" t="s">
        <v>85</v>
      </c>
      <c r="AY459" s="258" t="s">
        <v>133</v>
      </c>
    </row>
    <row r="460" s="2" customFormat="1" ht="33" customHeight="1">
      <c r="A460" s="38"/>
      <c r="B460" s="39"/>
      <c r="C460" s="259" t="s">
        <v>750</v>
      </c>
      <c r="D460" s="259" t="s">
        <v>244</v>
      </c>
      <c r="E460" s="260" t="s">
        <v>751</v>
      </c>
      <c r="F460" s="261" t="s">
        <v>752</v>
      </c>
      <c r="G460" s="262" t="s">
        <v>148</v>
      </c>
      <c r="H460" s="263">
        <v>9.0589999999999993</v>
      </c>
      <c r="I460" s="264"/>
      <c r="J460" s="265">
        <f>ROUND(I460*H460,2)</f>
        <v>0</v>
      </c>
      <c r="K460" s="261" t="s">
        <v>140</v>
      </c>
      <c r="L460" s="266"/>
      <c r="M460" s="267" t="s">
        <v>1</v>
      </c>
      <c r="N460" s="268" t="s">
        <v>43</v>
      </c>
      <c r="O460" s="91"/>
      <c r="P460" s="227">
        <f>O460*H460</f>
        <v>0</v>
      </c>
      <c r="Q460" s="227">
        <v>0.021999999999999999</v>
      </c>
      <c r="R460" s="227">
        <f>Q460*H460</f>
        <v>0.19929799999999998</v>
      </c>
      <c r="S460" s="227">
        <v>0</v>
      </c>
      <c r="T460" s="228">
        <f>S460*H460</f>
        <v>0</v>
      </c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R460" s="229" t="s">
        <v>334</v>
      </c>
      <c r="AT460" s="229" t="s">
        <v>244</v>
      </c>
      <c r="AU460" s="229" t="s">
        <v>142</v>
      </c>
      <c r="AY460" s="17" t="s">
        <v>133</v>
      </c>
      <c r="BE460" s="230">
        <f>IF(N460="základní",J460,0)</f>
        <v>0</v>
      </c>
      <c r="BF460" s="230">
        <f>IF(N460="snížená",J460,0)</f>
        <v>0</v>
      </c>
      <c r="BG460" s="230">
        <f>IF(N460="zákl. přenesená",J460,0)</f>
        <v>0</v>
      </c>
      <c r="BH460" s="230">
        <f>IF(N460="sníž. přenesená",J460,0)</f>
        <v>0</v>
      </c>
      <c r="BI460" s="230">
        <f>IF(N460="nulová",J460,0)</f>
        <v>0</v>
      </c>
      <c r="BJ460" s="17" t="s">
        <v>142</v>
      </c>
      <c r="BK460" s="230">
        <f>ROUND(I460*H460,2)</f>
        <v>0</v>
      </c>
      <c r="BL460" s="17" t="s">
        <v>238</v>
      </c>
      <c r="BM460" s="229" t="s">
        <v>753</v>
      </c>
    </row>
    <row r="461" s="13" customFormat="1">
      <c r="A461" s="13"/>
      <c r="B461" s="236"/>
      <c r="C461" s="237"/>
      <c r="D461" s="238" t="s">
        <v>151</v>
      </c>
      <c r="E461" s="237"/>
      <c r="F461" s="240" t="s">
        <v>754</v>
      </c>
      <c r="G461" s="237"/>
      <c r="H461" s="241">
        <v>9.0589999999999993</v>
      </c>
      <c r="I461" s="242"/>
      <c r="J461" s="237"/>
      <c r="K461" s="237"/>
      <c r="L461" s="243"/>
      <c r="M461" s="244"/>
      <c r="N461" s="245"/>
      <c r="O461" s="245"/>
      <c r="P461" s="245"/>
      <c r="Q461" s="245"/>
      <c r="R461" s="245"/>
      <c r="S461" s="245"/>
      <c r="T461" s="246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7" t="s">
        <v>151</v>
      </c>
      <c r="AU461" s="247" t="s">
        <v>142</v>
      </c>
      <c r="AV461" s="13" t="s">
        <v>142</v>
      </c>
      <c r="AW461" s="13" t="s">
        <v>4</v>
      </c>
      <c r="AX461" s="13" t="s">
        <v>85</v>
      </c>
      <c r="AY461" s="247" t="s">
        <v>133</v>
      </c>
    </row>
    <row r="462" s="2" customFormat="1" ht="24.15" customHeight="1">
      <c r="A462" s="38"/>
      <c r="B462" s="39"/>
      <c r="C462" s="218" t="s">
        <v>755</v>
      </c>
      <c r="D462" s="218" t="s">
        <v>136</v>
      </c>
      <c r="E462" s="219" t="s">
        <v>756</v>
      </c>
      <c r="F462" s="220" t="s">
        <v>757</v>
      </c>
      <c r="G462" s="221" t="s">
        <v>148</v>
      </c>
      <c r="H462" s="222">
        <v>5.7119999999999997</v>
      </c>
      <c r="I462" s="223"/>
      <c r="J462" s="224">
        <f>ROUND(I462*H462,2)</f>
        <v>0</v>
      </c>
      <c r="K462" s="220" t="s">
        <v>140</v>
      </c>
      <c r="L462" s="44"/>
      <c r="M462" s="225" t="s">
        <v>1</v>
      </c>
      <c r="N462" s="226" t="s">
        <v>43</v>
      </c>
      <c r="O462" s="91"/>
      <c r="P462" s="227">
        <f>O462*H462</f>
        <v>0</v>
      </c>
      <c r="Q462" s="227">
        <v>0.0015</v>
      </c>
      <c r="R462" s="227">
        <f>Q462*H462</f>
        <v>0.0085679999999999992</v>
      </c>
      <c r="S462" s="227">
        <v>0</v>
      </c>
      <c r="T462" s="228">
        <f>S462*H462</f>
        <v>0</v>
      </c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R462" s="229" t="s">
        <v>238</v>
      </c>
      <c r="AT462" s="229" t="s">
        <v>136</v>
      </c>
      <c r="AU462" s="229" t="s">
        <v>142</v>
      </c>
      <c r="AY462" s="17" t="s">
        <v>133</v>
      </c>
      <c r="BE462" s="230">
        <f>IF(N462="základní",J462,0)</f>
        <v>0</v>
      </c>
      <c r="BF462" s="230">
        <f>IF(N462="snížená",J462,0)</f>
        <v>0</v>
      </c>
      <c r="BG462" s="230">
        <f>IF(N462="zákl. přenesená",J462,0)</f>
        <v>0</v>
      </c>
      <c r="BH462" s="230">
        <f>IF(N462="sníž. přenesená",J462,0)</f>
        <v>0</v>
      </c>
      <c r="BI462" s="230">
        <f>IF(N462="nulová",J462,0)</f>
        <v>0</v>
      </c>
      <c r="BJ462" s="17" t="s">
        <v>142</v>
      </c>
      <c r="BK462" s="230">
        <f>ROUND(I462*H462,2)</f>
        <v>0</v>
      </c>
      <c r="BL462" s="17" t="s">
        <v>238</v>
      </c>
      <c r="BM462" s="229" t="s">
        <v>758</v>
      </c>
    </row>
    <row r="463" s="2" customFormat="1">
      <c r="A463" s="38"/>
      <c r="B463" s="39"/>
      <c r="C463" s="40"/>
      <c r="D463" s="231" t="s">
        <v>144</v>
      </c>
      <c r="E463" s="40"/>
      <c r="F463" s="232" t="s">
        <v>759</v>
      </c>
      <c r="G463" s="40"/>
      <c r="H463" s="40"/>
      <c r="I463" s="233"/>
      <c r="J463" s="40"/>
      <c r="K463" s="40"/>
      <c r="L463" s="44"/>
      <c r="M463" s="234"/>
      <c r="N463" s="235"/>
      <c r="O463" s="91"/>
      <c r="P463" s="91"/>
      <c r="Q463" s="91"/>
      <c r="R463" s="91"/>
      <c r="S463" s="91"/>
      <c r="T463" s="92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T463" s="17" t="s">
        <v>144</v>
      </c>
      <c r="AU463" s="17" t="s">
        <v>142</v>
      </c>
    </row>
    <row r="464" s="13" customFormat="1">
      <c r="A464" s="13"/>
      <c r="B464" s="236"/>
      <c r="C464" s="237"/>
      <c r="D464" s="238" t="s">
        <v>151</v>
      </c>
      <c r="E464" s="239" t="s">
        <v>1</v>
      </c>
      <c r="F464" s="240" t="s">
        <v>712</v>
      </c>
      <c r="G464" s="237"/>
      <c r="H464" s="241">
        <v>5.7119999999999997</v>
      </c>
      <c r="I464" s="242"/>
      <c r="J464" s="237"/>
      <c r="K464" s="237"/>
      <c r="L464" s="243"/>
      <c r="M464" s="244"/>
      <c r="N464" s="245"/>
      <c r="O464" s="245"/>
      <c r="P464" s="245"/>
      <c r="Q464" s="245"/>
      <c r="R464" s="245"/>
      <c r="S464" s="245"/>
      <c r="T464" s="246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47" t="s">
        <v>151</v>
      </c>
      <c r="AU464" s="247" t="s">
        <v>142</v>
      </c>
      <c r="AV464" s="13" t="s">
        <v>142</v>
      </c>
      <c r="AW464" s="13" t="s">
        <v>34</v>
      </c>
      <c r="AX464" s="13" t="s">
        <v>85</v>
      </c>
      <c r="AY464" s="247" t="s">
        <v>133</v>
      </c>
    </row>
    <row r="465" s="2" customFormat="1" ht="16.5" customHeight="1">
      <c r="A465" s="38"/>
      <c r="B465" s="39"/>
      <c r="C465" s="218" t="s">
        <v>760</v>
      </c>
      <c r="D465" s="218" t="s">
        <v>136</v>
      </c>
      <c r="E465" s="219" t="s">
        <v>761</v>
      </c>
      <c r="F465" s="220" t="s">
        <v>762</v>
      </c>
      <c r="G465" s="221" t="s">
        <v>155</v>
      </c>
      <c r="H465" s="222">
        <v>13.68</v>
      </c>
      <c r="I465" s="223"/>
      <c r="J465" s="224">
        <f>ROUND(I465*H465,2)</f>
        <v>0</v>
      </c>
      <c r="K465" s="220" t="s">
        <v>140</v>
      </c>
      <c r="L465" s="44"/>
      <c r="M465" s="225" t="s">
        <v>1</v>
      </c>
      <c r="N465" s="226" t="s">
        <v>43</v>
      </c>
      <c r="O465" s="91"/>
      <c r="P465" s="227">
        <f>O465*H465</f>
        <v>0</v>
      </c>
      <c r="Q465" s="227">
        <v>3.0000000000000001E-05</v>
      </c>
      <c r="R465" s="227">
        <f>Q465*H465</f>
        <v>0.0004104</v>
      </c>
      <c r="S465" s="227">
        <v>0</v>
      </c>
      <c r="T465" s="228">
        <f>S465*H465</f>
        <v>0</v>
      </c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R465" s="229" t="s">
        <v>238</v>
      </c>
      <c r="AT465" s="229" t="s">
        <v>136</v>
      </c>
      <c r="AU465" s="229" t="s">
        <v>142</v>
      </c>
      <c r="AY465" s="17" t="s">
        <v>133</v>
      </c>
      <c r="BE465" s="230">
        <f>IF(N465="základní",J465,0)</f>
        <v>0</v>
      </c>
      <c r="BF465" s="230">
        <f>IF(N465="snížená",J465,0)</f>
        <v>0</v>
      </c>
      <c r="BG465" s="230">
        <f>IF(N465="zákl. přenesená",J465,0)</f>
        <v>0</v>
      </c>
      <c r="BH465" s="230">
        <f>IF(N465="sníž. přenesená",J465,0)</f>
        <v>0</v>
      </c>
      <c r="BI465" s="230">
        <f>IF(N465="nulová",J465,0)</f>
        <v>0</v>
      </c>
      <c r="BJ465" s="17" t="s">
        <v>142</v>
      </c>
      <c r="BK465" s="230">
        <f>ROUND(I465*H465,2)</f>
        <v>0</v>
      </c>
      <c r="BL465" s="17" t="s">
        <v>238</v>
      </c>
      <c r="BM465" s="229" t="s">
        <v>763</v>
      </c>
    </row>
    <row r="466" s="2" customFormat="1">
      <c r="A466" s="38"/>
      <c r="B466" s="39"/>
      <c r="C466" s="40"/>
      <c r="D466" s="231" t="s">
        <v>144</v>
      </c>
      <c r="E466" s="40"/>
      <c r="F466" s="232" t="s">
        <v>764</v>
      </c>
      <c r="G466" s="40"/>
      <c r="H466" s="40"/>
      <c r="I466" s="233"/>
      <c r="J466" s="40"/>
      <c r="K466" s="40"/>
      <c r="L466" s="44"/>
      <c r="M466" s="234"/>
      <c r="N466" s="235"/>
      <c r="O466" s="91"/>
      <c r="P466" s="91"/>
      <c r="Q466" s="91"/>
      <c r="R466" s="91"/>
      <c r="S466" s="91"/>
      <c r="T466" s="92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T466" s="17" t="s">
        <v>144</v>
      </c>
      <c r="AU466" s="17" t="s">
        <v>142</v>
      </c>
    </row>
    <row r="467" s="13" customFormat="1">
      <c r="A467" s="13"/>
      <c r="B467" s="236"/>
      <c r="C467" s="237"/>
      <c r="D467" s="238" t="s">
        <v>151</v>
      </c>
      <c r="E467" s="239" t="s">
        <v>1</v>
      </c>
      <c r="F467" s="240" t="s">
        <v>729</v>
      </c>
      <c r="G467" s="237"/>
      <c r="H467" s="241">
        <v>4.4000000000000004</v>
      </c>
      <c r="I467" s="242"/>
      <c r="J467" s="237"/>
      <c r="K467" s="237"/>
      <c r="L467" s="243"/>
      <c r="M467" s="244"/>
      <c r="N467" s="245"/>
      <c r="O467" s="245"/>
      <c r="P467" s="245"/>
      <c r="Q467" s="245"/>
      <c r="R467" s="245"/>
      <c r="S467" s="245"/>
      <c r="T467" s="246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47" t="s">
        <v>151</v>
      </c>
      <c r="AU467" s="247" t="s">
        <v>142</v>
      </c>
      <c r="AV467" s="13" t="s">
        <v>142</v>
      </c>
      <c r="AW467" s="13" t="s">
        <v>34</v>
      </c>
      <c r="AX467" s="13" t="s">
        <v>77</v>
      </c>
      <c r="AY467" s="247" t="s">
        <v>133</v>
      </c>
    </row>
    <row r="468" s="13" customFormat="1">
      <c r="A468" s="13"/>
      <c r="B468" s="236"/>
      <c r="C468" s="237"/>
      <c r="D468" s="238" t="s">
        <v>151</v>
      </c>
      <c r="E468" s="239" t="s">
        <v>1</v>
      </c>
      <c r="F468" s="240" t="s">
        <v>765</v>
      </c>
      <c r="G468" s="237"/>
      <c r="H468" s="241">
        <v>9.2799999999999994</v>
      </c>
      <c r="I468" s="242"/>
      <c r="J468" s="237"/>
      <c r="K468" s="237"/>
      <c r="L468" s="243"/>
      <c r="M468" s="244"/>
      <c r="N468" s="245"/>
      <c r="O468" s="245"/>
      <c r="P468" s="245"/>
      <c r="Q468" s="245"/>
      <c r="R468" s="245"/>
      <c r="S468" s="245"/>
      <c r="T468" s="246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7" t="s">
        <v>151</v>
      </c>
      <c r="AU468" s="247" t="s">
        <v>142</v>
      </c>
      <c r="AV468" s="13" t="s">
        <v>142</v>
      </c>
      <c r="AW468" s="13" t="s">
        <v>34</v>
      </c>
      <c r="AX468" s="13" t="s">
        <v>77</v>
      </c>
      <c r="AY468" s="247" t="s">
        <v>133</v>
      </c>
    </row>
    <row r="469" s="14" customFormat="1">
      <c r="A469" s="14"/>
      <c r="B469" s="248"/>
      <c r="C469" s="249"/>
      <c r="D469" s="238" t="s">
        <v>151</v>
      </c>
      <c r="E469" s="250" t="s">
        <v>1</v>
      </c>
      <c r="F469" s="251" t="s">
        <v>168</v>
      </c>
      <c r="G469" s="249"/>
      <c r="H469" s="252">
        <v>13.68</v>
      </c>
      <c r="I469" s="253"/>
      <c r="J469" s="249"/>
      <c r="K469" s="249"/>
      <c r="L469" s="254"/>
      <c r="M469" s="255"/>
      <c r="N469" s="256"/>
      <c r="O469" s="256"/>
      <c r="P469" s="256"/>
      <c r="Q469" s="256"/>
      <c r="R469" s="256"/>
      <c r="S469" s="256"/>
      <c r="T469" s="257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58" t="s">
        <v>151</v>
      </c>
      <c r="AU469" s="258" t="s">
        <v>142</v>
      </c>
      <c r="AV469" s="14" t="s">
        <v>141</v>
      </c>
      <c r="AW469" s="14" t="s">
        <v>34</v>
      </c>
      <c r="AX469" s="14" t="s">
        <v>85</v>
      </c>
      <c r="AY469" s="258" t="s">
        <v>133</v>
      </c>
    </row>
    <row r="470" s="2" customFormat="1" ht="24.15" customHeight="1">
      <c r="A470" s="38"/>
      <c r="B470" s="39"/>
      <c r="C470" s="218" t="s">
        <v>766</v>
      </c>
      <c r="D470" s="218" t="s">
        <v>136</v>
      </c>
      <c r="E470" s="219" t="s">
        <v>767</v>
      </c>
      <c r="F470" s="220" t="s">
        <v>768</v>
      </c>
      <c r="G470" s="221" t="s">
        <v>155</v>
      </c>
      <c r="H470" s="222">
        <v>13.68</v>
      </c>
      <c r="I470" s="223"/>
      <c r="J470" s="224">
        <f>ROUND(I470*H470,2)</f>
        <v>0</v>
      </c>
      <c r="K470" s="220" t="s">
        <v>140</v>
      </c>
      <c r="L470" s="44"/>
      <c r="M470" s="225" t="s">
        <v>1</v>
      </c>
      <c r="N470" s="226" t="s">
        <v>43</v>
      </c>
      <c r="O470" s="91"/>
      <c r="P470" s="227">
        <f>O470*H470</f>
        <v>0</v>
      </c>
      <c r="Q470" s="227">
        <v>2.0000000000000002E-05</v>
      </c>
      <c r="R470" s="227">
        <f>Q470*H470</f>
        <v>0.00027360000000000004</v>
      </c>
      <c r="S470" s="227">
        <v>0</v>
      </c>
      <c r="T470" s="228">
        <f>S470*H470</f>
        <v>0</v>
      </c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R470" s="229" t="s">
        <v>238</v>
      </c>
      <c r="AT470" s="229" t="s">
        <v>136</v>
      </c>
      <c r="AU470" s="229" t="s">
        <v>142</v>
      </c>
      <c r="AY470" s="17" t="s">
        <v>133</v>
      </c>
      <c r="BE470" s="230">
        <f>IF(N470="základní",J470,0)</f>
        <v>0</v>
      </c>
      <c r="BF470" s="230">
        <f>IF(N470="snížená",J470,0)</f>
        <v>0</v>
      </c>
      <c r="BG470" s="230">
        <f>IF(N470="zákl. přenesená",J470,0)</f>
        <v>0</v>
      </c>
      <c r="BH470" s="230">
        <f>IF(N470="sníž. přenesená",J470,0)</f>
        <v>0</v>
      </c>
      <c r="BI470" s="230">
        <f>IF(N470="nulová",J470,0)</f>
        <v>0</v>
      </c>
      <c r="BJ470" s="17" t="s">
        <v>142</v>
      </c>
      <c r="BK470" s="230">
        <f>ROUND(I470*H470,2)</f>
        <v>0</v>
      </c>
      <c r="BL470" s="17" t="s">
        <v>238</v>
      </c>
      <c r="BM470" s="229" t="s">
        <v>769</v>
      </c>
    </row>
    <row r="471" s="2" customFormat="1">
      <c r="A471" s="38"/>
      <c r="B471" s="39"/>
      <c r="C471" s="40"/>
      <c r="D471" s="231" t="s">
        <v>144</v>
      </c>
      <c r="E471" s="40"/>
      <c r="F471" s="232" t="s">
        <v>770</v>
      </c>
      <c r="G471" s="40"/>
      <c r="H471" s="40"/>
      <c r="I471" s="233"/>
      <c r="J471" s="40"/>
      <c r="K471" s="40"/>
      <c r="L471" s="44"/>
      <c r="M471" s="234"/>
      <c r="N471" s="235"/>
      <c r="O471" s="91"/>
      <c r="P471" s="91"/>
      <c r="Q471" s="91"/>
      <c r="R471" s="91"/>
      <c r="S471" s="91"/>
      <c r="T471" s="92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T471" s="17" t="s">
        <v>144</v>
      </c>
      <c r="AU471" s="17" t="s">
        <v>142</v>
      </c>
    </row>
    <row r="472" s="13" customFormat="1">
      <c r="A472" s="13"/>
      <c r="B472" s="236"/>
      <c r="C472" s="237"/>
      <c r="D472" s="238" t="s">
        <v>151</v>
      </c>
      <c r="E472" s="239" t="s">
        <v>1</v>
      </c>
      <c r="F472" s="240" t="s">
        <v>729</v>
      </c>
      <c r="G472" s="237"/>
      <c r="H472" s="241">
        <v>4.4000000000000004</v>
      </c>
      <c r="I472" s="242"/>
      <c r="J472" s="237"/>
      <c r="K472" s="237"/>
      <c r="L472" s="243"/>
      <c r="M472" s="244"/>
      <c r="N472" s="245"/>
      <c r="O472" s="245"/>
      <c r="P472" s="245"/>
      <c r="Q472" s="245"/>
      <c r="R472" s="245"/>
      <c r="S472" s="245"/>
      <c r="T472" s="246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47" t="s">
        <v>151</v>
      </c>
      <c r="AU472" s="247" t="s">
        <v>142</v>
      </c>
      <c r="AV472" s="13" t="s">
        <v>142</v>
      </c>
      <c r="AW472" s="13" t="s">
        <v>34</v>
      </c>
      <c r="AX472" s="13" t="s">
        <v>77</v>
      </c>
      <c r="AY472" s="247" t="s">
        <v>133</v>
      </c>
    </row>
    <row r="473" s="13" customFormat="1">
      <c r="A473" s="13"/>
      <c r="B473" s="236"/>
      <c r="C473" s="237"/>
      <c r="D473" s="238" t="s">
        <v>151</v>
      </c>
      <c r="E473" s="239" t="s">
        <v>1</v>
      </c>
      <c r="F473" s="240" t="s">
        <v>765</v>
      </c>
      <c r="G473" s="237"/>
      <c r="H473" s="241">
        <v>9.2799999999999994</v>
      </c>
      <c r="I473" s="242"/>
      <c r="J473" s="237"/>
      <c r="K473" s="237"/>
      <c r="L473" s="243"/>
      <c r="M473" s="244"/>
      <c r="N473" s="245"/>
      <c r="O473" s="245"/>
      <c r="P473" s="245"/>
      <c r="Q473" s="245"/>
      <c r="R473" s="245"/>
      <c r="S473" s="245"/>
      <c r="T473" s="246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7" t="s">
        <v>151</v>
      </c>
      <c r="AU473" s="247" t="s">
        <v>142</v>
      </c>
      <c r="AV473" s="13" t="s">
        <v>142</v>
      </c>
      <c r="AW473" s="13" t="s">
        <v>34</v>
      </c>
      <c r="AX473" s="13" t="s">
        <v>77</v>
      </c>
      <c r="AY473" s="247" t="s">
        <v>133</v>
      </c>
    </row>
    <row r="474" s="14" customFormat="1">
      <c r="A474" s="14"/>
      <c r="B474" s="248"/>
      <c r="C474" s="249"/>
      <c r="D474" s="238" t="s">
        <v>151</v>
      </c>
      <c r="E474" s="250" t="s">
        <v>1</v>
      </c>
      <c r="F474" s="251" t="s">
        <v>168</v>
      </c>
      <c r="G474" s="249"/>
      <c r="H474" s="252">
        <v>13.68</v>
      </c>
      <c r="I474" s="253"/>
      <c r="J474" s="249"/>
      <c r="K474" s="249"/>
      <c r="L474" s="254"/>
      <c r="M474" s="255"/>
      <c r="N474" s="256"/>
      <c r="O474" s="256"/>
      <c r="P474" s="256"/>
      <c r="Q474" s="256"/>
      <c r="R474" s="256"/>
      <c r="S474" s="256"/>
      <c r="T474" s="257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8" t="s">
        <v>151</v>
      </c>
      <c r="AU474" s="258" t="s">
        <v>142</v>
      </c>
      <c r="AV474" s="14" t="s">
        <v>141</v>
      </c>
      <c r="AW474" s="14" t="s">
        <v>34</v>
      </c>
      <c r="AX474" s="14" t="s">
        <v>85</v>
      </c>
      <c r="AY474" s="258" t="s">
        <v>133</v>
      </c>
    </row>
    <row r="475" s="2" customFormat="1" ht="24.15" customHeight="1">
      <c r="A475" s="38"/>
      <c r="B475" s="39"/>
      <c r="C475" s="218" t="s">
        <v>771</v>
      </c>
      <c r="D475" s="218" t="s">
        <v>136</v>
      </c>
      <c r="E475" s="219" t="s">
        <v>772</v>
      </c>
      <c r="F475" s="220" t="s">
        <v>773</v>
      </c>
      <c r="G475" s="221" t="s">
        <v>148</v>
      </c>
      <c r="H475" s="222">
        <v>8.2349999999999994</v>
      </c>
      <c r="I475" s="223"/>
      <c r="J475" s="224">
        <f>ROUND(I475*H475,2)</f>
        <v>0</v>
      </c>
      <c r="K475" s="220" t="s">
        <v>140</v>
      </c>
      <c r="L475" s="44"/>
      <c r="M475" s="225" t="s">
        <v>1</v>
      </c>
      <c r="N475" s="226" t="s">
        <v>43</v>
      </c>
      <c r="O475" s="91"/>
      <c r="P475" s="227">
        <f>O475*H475</f>
        <v>0</v>
      </c>
      <c r="Q475" s="227">
        <v>5.0000000000000002E-05</v>
      </c>
      <c r="R475" s="227">
        <f>Q475*H475</f>
        <v>0.00041175000000000001</v>
      </c>
      <c r="S475" s="227">
        <v>0</v>
      </c>
      <c r="T475" s="228">
        <f>S475*H475</f>
        <v>0</v>
      </c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R475" s="229" t="s">
        <v>238</v>
      </c>
      <c r="AT475" s="229" t="s">
        <v>136</v>
      </c>
      <c r="AU475" s="229" t="s">
        <v>142</v>
      </c>
      <c r="AY475" s="17" t="s">
        <v>133</v>
      </c>
      <c r="BE475" s="230">
        <f>IF(N475="základní",J475,0)</f>
        <v>0</v>
      </c>
      <c r="BF475" s="230">
        <f>IF(N475="snížená",J475,0)</f>
        <v>0</v>
      </c>
      <c r="BG475" s="230">
        <f>IF(N475="zákl. přenesená",J475,0)</f>
        <v>0</v>
      </c>
      <c r="BH475" s="230">
        <f>IF(N475="sníž. přenesená",J475,0)</f>
        <v>0</v>
      </c>
      <c r="BI475" s="230">
        <f>IF(N475="nulová",J475,0)</f>
        <v>0</v>
      </c>
      <c r="BJ475" s="17" t="s">
        <v>142</v>
      </c>
      <c r="BK475" s="230">
        <f>ROUND(I475*H475,2)</f>
        <v>0</v>
      </c>
      <c r="BL475" s="17" t="s">
        <v>238</v>
      </c>
      <c r="BM475" s="229" t="s">
        <v>774</v>
      </c>
    </row>
    <row r="476" s="2" customFormat="1">
      <c r="A476" s="38"/>
      <c r="B476" s="39"/>
      <c r="C476" s="40"/>
      <c r="D476" s="231" t="s">
        <v>144</v>
      </c>
      <c r="E476" s="40"/>
      <c r="F476" s="232" t="s">
        <v>775</v>
      </c>
      <c r="G476" s="40"/>
      <c r="H476" s="40"/>
      <c r="I476" s="233"/>
      <c r="J476" s="40"/>
      <c r="K476" s="40"/>
      <c r="L476" s="44"/>
      <c r="M476" s="234"/>
      <c r="N476" s="235"/>
      <c r="O476" s="91"/>
      <c r="P476" s="91"/>
      <c r="Q476" s="91"/>
      <c r="R476" s="91"/>
      <c r="S476" s="91"/>
      <c r="T476" s="92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T476" s="17" t="s">
        <v>144</v>
      </c>
      <c r="AU476" s="17" t="s">
        <v>142</v>
      </c>
    </row>
    <row r="477" s="13" customFormat="1">
      <c r="A477" s="13"/>
      <c r="B477" s="236"/>
      <c r="C477" s="237"/>
      <c r="D477" s="238" t="s">
        <v>151</v>
      </c>
      <c r="E477" s="239" t="s">
        <v>1</v>
      </c>
      <c r="F477" s="240" t="s">
        <v>711</v>
      </c>
      <c r="G477" s="237"/>
      <c r="H477" s="241">
        <v>2.5230000000000001</v>
      </c>
      <c r="I477" s="242"/>
      <c r="J477" s="237"/>
      <c r="K477" s="237"/>
      <c r="L477" s="243"/>
      <c r="M477" s="244"/>
      <c r="N477" s="245"/>
      <c r="O477" s="245"/>
      <c r="P477" s="245"/>
      <c r="Q477" s="245"/>
      <c r="R477" s="245"/>
      <c r="S477" s="245"/>
      <c r="T477" s="246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7" t="s">
        <v>151</v>
      </c>
      <c r="AU477" s="247" t="s">
        <v>142</v>
      </c>
      <c r="AV477" s="13" t="s">
        <v>142</v>
      </c>
      <c r="AW477" s="13" t="s">
        <v>34</v>
      </c>
      <c r="AX477" s="13" t="s">
        <v>77</v>
      </c>
      <c r="AY477" s="247" t="s">
        <v>133</v>
      </c>
    </row>
    <row r="478" s="13" customFormat="1">
      <c r="A478" s="13"/>
      <c r="B478" s="236"/>
      <c r="C478" s="237"/>
      <c r="D478" s="238" t="s">
        <v>151</v>
      </c>
      <c r="E478" s="239" t="s">
        <v>1</v>
      </c>
      <c r="F478" s="240" t="s">
        <v>712</v>
      </c>
      <c r="G478" s="237"/>
      <c r="H478" s="241">
        <v>5.7119999999999997</v>
      </c>
      <c r="I478" s="242"/>
      <c r="J478" s="237"/>
      <c r="K478" s="237"/>
      <c r="L478" s="243"/>
      <c r="M478" s="244"/>
      <c r="N478" s="245"/>
      <c r="O478" s="245"/>
      <c r="P478" s="245"/>
      <c r="Q478" s="245"/>
      <c r="R478" s="245"/>
      <c r="S478" s="245"/>
      <c r="T478" s="246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7" t="s">
        <v>151</v>
      </c>
      <c r="AU478" s="247" t="s">
        <v>142</v>
      </c>
      <c r="AV478" s="13" t="s">
        <v>142</v>
      </c>
      <c r="AW478" s="13" t="s">
        <v>34</v>
      </c>
      <c r="AX478" s="13" t="s">
        <v>77</v>
      </c>
      <c r="AY478" s="247" t="s">
        <v>133</v>
      </c>
    </row>
    <row r="479" s="14" customFormat="1">
      <c r="A479" s="14"/>
      <c r="B479" s="248"/>
      <c r="C479" s="249"/>
      <c r="D479" s="238" t="s">
        <v>151</v>
      </c>
      <c r="E479" s="250" t="s">
        <v>1</v>
      </c>
      <c r="F479" s="251" t="s">
        <v>168</v>
      </c>
      <c r="G479" s="249"/>
      <c r="H479" s="252">
        <v>8.2349999999999994</v>
      </c>
      <c r="I479" s="253"/>
      <c r="J479" s="249"/>
      <c r="K479" s="249"/>
      <c r="L479" s="254"/>
      <c r="M479" s="255"/>
      <c r="N479" s="256"/>
      <c r="O479" s="256"/>
      <c r="P479" s="256"/>
      <c r="Q479" s="256"/>
      <c r="R479" s="256"/>
      <c r="S479" s="256"/>
      <c r="T479" s="257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58" t="s">
        <v>151</v>
      </c>
      <c r="AU479" s="258" t="s">
        <v>142</v>
      </c>
      <c r="AV479" s="14" t="s">
        <v>141</v>
      </c>
      <c r="AW479" s="14" t="s">
        <v>34</v>
      </c>
      <c r="AX479" s="14" t="s">
        <v>85</v>
      </c>
      <c r="AY479" s="258" t="s">
        <v>133</v>
      </c>
    </row>
    <row r="480" s="2" customFormat="1" ht="24.15" customHeight="1">
      <c r="A480" s="38"/>
      <c r="B480" s="39"/>
      <c r="C480" s="218" t="s">
        <v>776</v>
      </c>
      <c r="D480" s="218" t="s">
        <v>136</v>
      </c>
      <c r="E480" s="219" t="s">
        <v>777</v>
      </c>
      <c r="F480" s="220" t="s">
        <v>778</v>
      </c>
      <c r="G480" s="221" t="s">
        <v>321</v>
      </c>
      <c r="H480" s="222">
        <v>0.48899999999999999</v>
      </c>
      <c r="I480" s="223"/>
      <c r="J480" s="224">
        <f>ROUND(I480*H480,2)</f>
        <v>0</v>
      </c>
      <c r="K480" s="220" t="s">
        <v>140</v>
      </c>
      <c r="L480" s="44"/>
      <c r="M480" s="225" t="s">
        <v>1</v>
      </c>
      <c r="N480" s="226" t="s">
        <v>43</v>
      </c>
      <c r="O480" s="91"/>
      <c r="P480" s="227">
        <f>O480*H480</f>
        <v>0</v>
      </c>
      <c r="Q480" s="227">
        <v>0</v>
      </c>
      <c r="R480" s="227">
        <f>Q480*H480</f>
        <v>0</v>
      </c>
      <c r="S480" s="227">
        <v>0</v>
      </c>
      <c r="T480" s="228">
        <f>S480*H480</f>
        <v>0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229" t="s">
        <v>238</v>
      </c>
      <c r="AT480" s="229" t="s">
        <v>136</v>
      </c>
      <c r="AU480" s="229" t="s">
        <v>142</v>
      </c>
      <c r="AY480" s="17" t="s">
        <v>133</v>
      </c>
      <c r="BE480" s="230">
        <f>IF(N480="základní",J480,0)</f>
        <v>0</v>
      </c>
      <c r="BF480" s="230">
        <f>IF(N480="snížená",J480,0)</f>
        <v>0</v>
      </c>
      <c r="BG480" s="230">
        <f>IF(N480="zákl. přenesená",J480,0)</f>
        <v>0</v>
      </c>
      <c r="BH480" s="230">
        <f>IF(N480="sníž. přenesená",J480,0)</f>
        <v>0</v>
      </c>
      <c r="BI480" s="230">
        <f>IF(N480="nulová",J480,0)</f>
        <v>0</v>
      </c>
      <c r="BJ480" s="17" t="s">
        <v>142</v>
      </c>
      <c r="BK480" s="230">
        <f>ROUND(I480*H480,2)</f>
        <v>0</v>
      </c>
      <c r="BL480" s="17" t="s">
        <v>238</v>
      </c>
      <c r="BM480" s="229" t="s">
        <v>779</v>
      </c>
    </row>
    <row r="481" s="2" customFormat="1">
      <c r="A481" s="38"/>
      <c r="B481" s="39"/>
      <c r="C481" s="40"/>
      <c r="D481" s="231" t="s">
        <v>144</v>
      </c>
      <c r="E481" s="40"/>
      <c r="F481" s="232" t="s">
        <v>780</v>
      </c>
      <c r="G481" s="40"/>
      <c r="H481" s="40"/>
      <c r="I481" s="233"/>
      <c r="J481" s="40"/>
      <c r="K481" s="40"/>
      <c r="L481" s="44"/>
      <c r="M481" s="234"/>
      <c r="N481" s="235"/>
      <c r="O481" s="91"/>
      <c r="P481" s="91"/>
      <c r="Q481" s="91"/>
      <c r="R481" s="91"/>
      <c r="S481" s="91"/>
      <c r="T481" s="92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T481" s="17" t="s">
        <v>144</v>
      </c>
      <c r="AU481" s="17" t="s">
        <v>142</v>
      </c>
    </row>
    <row r="482" s="2" customFormat="1" ht="33" customHeight="1">
      <c r="A482" s="38"/>
      <c r="B482" s="39"/>
      <c r="C482" s="218" t="s">
        <v>781</v>
      </c>
      <c r="D482" s="218" t="s">
        <v>136</v>
      </c>
      <c r="E482" s="219" t="s">
        <v>782</v>
      </c>
      <c r="F482" s="220" t="s">
        <v>783</v>
      </c>
      <c r="G482" s="221" t="s">
        <v>321</v>
      </c>
      <c r="H482" s="222">
        <v>0.48899999999999999</v>
      </c>
      <c r="I482" s="223"/>
      <c r="J482" s="224">
        <f>ROUND(I482*H482,2)</f>
        <v>0</v>
      </c>
      <c r="K482" s="220" t="s">
        <v>140</v>
      </c>
      <c r="L482" s="44"/>
      <c r="M482" s="225" t="s">
        <v>1</v>
      </c>
      <c r="N482" s="226" t="s">
        <v>43</v>
      </c>
      <c r="O482" s="91"/>
      <c r="P482" s="227">
        <f>O482*H482</f>
        <v>0</v>
      </c>
      <c r="Q482" s="227">
        <v>0</v>
      </c>
      <c r="R482" s="227">
        <f>Q482*H482</f>
        <v>0</v>
      </c>
      <c r="S482" s="227">
        <v>0</v>
      </c>
      <c r="T482" s="228">
        <f>S482*H482</f>
        <v>0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229" t="s">
        <v>238</v>
      </c>
      <c r="AT482" s="229" t="s">
        <v>136</v>
      </c>
      <c r="AU482" s="229" t="s">
        <v>142</v>
      </c>
      <c r="AY482" s="17" t="s">
        <v>133</v>
      </c>
      <c r="BE482" s="230">
        <f>IF(N482="základní",J482,0)</f>
        <v>0</v>
      </c>
      <c r="BF482" s="230">
        <f>IF(N482="snížená",J482,0)</f>
        <v>0</v>
      </c>
      <c r="BG482" s="230">
        <f>IF(N482="zákl. přenesená",J482,0)</f>
        <v>0</v>
      </c>
      <c r="BH482" s="230">
        <f>IF(N482="sníž. přenesená",J482,0)</f>
        <v>0</v>
      </c>
      <c r="BI482" s="230">
        <f>IF(N482="nulová",J482,0)</f>
        <v>0</v>
      </c>
      <c r="BJ482" s="17" t="s">
        <v>142</v>
      </c>
      <c r="BK482" s="230">
        <f>ROUND(I482*H482,2)</f>
        <v>0</v>
      </c>
      <c r="BL482" s="17" t="s">
        <v>238</v>
      </c>
      <c r="BM482" s="229" t="s">
        <v>784</v>
      </c>
    </row>
    <row r="483" s="2" customFormat="1">
      <c r="A483" s="38"/>
      <c r="B483" s="39"/>
      <c r="C483" s="40"/>
      <c r="D483" s="231" t="s">
        <v>144</v>
      </c>
      <c r="E483" s="40"/>
      <c r="F483" s="232" t="s">
        <v>785</v>
      </c>
      <c r="G483" s="40"/>
      <c r="H483" s="40"/>
      <c r="I483" s="233"/>
      <c r="J483" s="40"/>
      <c r="K483" s="40"/>
      <c r="L483" s="44"/>
      <c r="M483" s="234"/>
      <c r="N483" s="235"/>
      <c r="O483" s="91"/>
      <c r="P483" s="91"/>
      <c r="Q483" s="91"/>
      <c r="R483" s="91"/>
      <c r="S483" s="91"/>
      <c r="T483" s="92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T483" s="17" t="s">
        <v>144</v>
      </c>
      <c r="AU483" s="17" t="s">
        <v>142</v>
      </c>
    </row>
    <row r="484" s="12" customFormat="1" ht="22.8" customHeight="1">
      <c r="A484" s="12"/>
      <c r="B484" s="202"/>
      <c r="C484" s="203"/>
      <c r="D484" s="204" t="s">
        <v>76</v>
      </c>
      <c r="E484" s="216" t="s">
        <v>786</v>
      </c>
      <c r="F484" s="216" t="s">
        <v>787</v>
      </c>
      <c r="G484" s="203"/>
      <c r="H484" s="203"/>
      <c r="I484" s="206"/>
      <c r="J484" s="217">
        <f>BK484</f>
        <v>0</v>
      </c>
      <c r="K484" s="203"/>
      <c r="L484" s="208"/>
      <c r="M484" s="209"/>
      <c r="N484" s="210"/>
      <c r="O484" s="210"/>
      <c r="P484" s="211">
        <f>SUM(P485:P524)</f>
        <v>0</v>
      </c>
      <c r="Q484" s="210"/>
      <c r="R484" s="211">
        <f>SUM(R485:R524)</f>
        <v>0.10588969000000001</v>
      </c>
      <c r="S484" s="210"/>
      <c r="T484" s="212">
        <f>SUM(T485:T524)</f>
        <v>0.08327699999999999</v>
      </c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R484" s="213" t="s">
        <v>142</v>
      </c>
      <c r="AT484" s="214" t="s">
        <v>76</v>
      </c>
      <c r="AU484" s="214" t="s">
        <v>85</v>
      </c>
      <c r="AY484" s="213" t="s">
        <v>133</v>
      </c>
      <c r="BK484" s="215">
        <f>SUM(BK485:BK524)</f>
        <v>0</v>
      </c>
    </row>
    <row r="485" s="2" customFormat="1" ht="24.15" customHeight="1">
      <c r="A485" s="38"/>
      <c r="B485" s="39"/>
      <c r="C485" s="218" t="s">
        <v>788</v>
      </c>
      <c r="D485" s="218" t="s">
        <v>136</v>
      </c>
      <c r="E485" s="219" t="s">
        <v>789</v>
      </c>
      <c r="F485" s="220" t="s">
        <v>790</v>
      </c>
      <c r="G485" s="221" t="s">
        <v>148</v>
      </c>
      <c r="H485" s="222">
        <v>25.907</v>
      </c>
      <c r="I485" s="223"/>
      <c r="J485" s="224">
        <f>ROUND(I485*H485,2)</f>
        <v>0</v>
      </c>
      <c r="K485" s="220" t="s">
        <v>140</v>
      </c>
      <c r="L485" s="44"/>
      <c r="M485" s="225" t="s">
        <v>1</v>
      </c>
      <c r="N485" s="226" t="s">
        <v>43</v>
      </c>
      <c r="O485" s="91"/>
      <c r="P485" s="227">
        <f>O485*H485</f>
        <v>0</v>
      </c>
      <c r="Q485" s="227">
        <v>0</v>
      </c>
      <c r="R485" s="227">
        <f>Q485*H485</f>
        <v>0</v>
      </c>
      <c r="S485" s="227">
        <v>0</v>
      </c>
      <c r="T485" s="228">
        <f>S485*H485</f>
        <v>0</v>
      </c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R485" s="229" t="s">
        <v>238</v>
      </c>
      <c r="AT485" s="229" t="s">
        <v>136</v>
      </c>
      <c r="AU485" s="229" t="s">
        <v>142</v>
      </c>
      <c r="AY485" s="17" t="s">
        <v>133</v>
      </c>
      <c r="BE485" s="230">
        <f>IF(N485="základní",J485,0)</f>
        <v>0</v>
      </c>
      <c r="BF485" s="230">
        <f>IF(N485="snížená",J485,0)</f>
        <v>0</v>
      </c>
      <c r="BG485" s="230">
        <f>IF(N485="zákl. přenesená",J485,0)</f>
        <v>0</v>
      </c>
      <c r="BH485" s="230">
        <f>IF(N485="sníž. přenesená",J485,0)</f>
        <v>0</v>
      </c>
      <c r="BI485" s="230">
        <f>IF(N485="nulová",J485,0)</f>
        <v>0</v>
      </c>
      <c r="BJ485" s="17" t="s">
        <v>142</v>
      </c>
      <c r="BK485" s="230">
        <f>ROUND(I485*H485,2)</f>
        <v>0</v>
      </c>
      <c r="BL485" s="17" t="s">
        <v>238</v>
      </c>
      <c r="BM485" s="229" t="s">
        <v>791</v>
      </c>
    </row>
    <row r="486" s="2" customFormat="1">
      <c r="A486" s="38"/>
      <c r="B486" s="39"/>
      <c r="C486" s="40"/>
      <c r="D486" s="231" t="s">
        <v>144</v>
      </c>
      <c r="E486" s="40"/>
      <c r="F486" s="232" t="s">
        <v>792</v>
      </c>
      <c r="G486" s="40"/>
      <c r="H486" s="40"/>
      <c r="I486" s="233"/>
      <c r="J486" s="40"/>
      <c r="K486" s="40"/>
      <c r="L486" s="44"/>
      <c r="M486" s="234"/>
      <c r="N486" s="235"/>
      <c r="O486" s="91"/>
      <c r="P486" s="91"/>
      <c r="Q486" s="91"/>
      <c r="R486" s="91"/>
      <c r="S486" s="91"/>
      <c r="T486" s="92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T486" s="17" t="s">
        <v>144</v>
      </c>
      <c r="AU486" s="17" t="s">
        <v>142</v>
      </c>
    </row>
    <row r="487" s="13" customFormat="1">
      <c r="A487" s="13"/>
      <c r="B487" s="236"/>
      <c r="C487" s="237"/>
      <c r="D487" s="238" t="s">
        <v>151</v>
      </c>
      <c r="E487" s="239" t="s">
        <v>1</v>
      </c>
      <c r="F487" s="240" t="s">
        <v>793</v>
      </c>
      <c r="G487" s="237"/>
      <c r="H487" s="241">
        <v>25.907</v>
      </c>
      <c r="I487" s="242"/>
      <c r="J487" s="237"/>
      <c r="K487" s="237"/>
      <c r="L487" s="243"/>
      <c r="M487" s="244"/>
      <c r="N487" s="245"/>
      <c r="O487" s="245"/>
      <c r="P487" s="245"/>
      <c r="Q487" s="245"/>
      <c r="R487" s="245"/>
      <c r="S487" s="245"/>
      <c r="T487" s="246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47" t="s">
        <v>151</v>
      </c>
      <c r="AU487" s="247" t="s">
        <v>142</v>
      </c>
      <c r="AV487" s="13" t="s">
        <v>142</v>
      </c>
      <c r="AW487" s="13" t="s">
        <v>34</v>
      </c>
      <c r="AX487" s="13" t="s">
        <v>85</v>
      </c>
      <c r="AY487" s="247" t="s">
        <v>133</v>
      </c>
    </row>
    <row r="488" s="2" customFormat="1" ht="16.5" customHeight="1">
      <c r="A488" s="38"/>
      <c r="B488" s="39"/>
      <c r="C488" s="218" t="s">
        <v>794</v>
      </c>
      <c r="D488" s="218" t="s">
        <v>136</v>
      </c>
      <c r="E488" s="219" t="s">
        <v>795</v>
      </c>
      <c r="F488" s="220" t="s">
        <v>796</v>
      </c>
      <c r="G488" s="221" t="s">
        <v>148</v>
      </c>
      <c r="H488" s="222">
        <v>25.907</v>
      </c>
      <c r="I488" s="223"/>
      <c r="J488" s="224">
        <f>ROUND(I488*H488,2)</f>
        <v>0</v>
      </c>
      <c r="K488" s="220" t="s">
        <v>140</v>
      </c>
      <c r="L488" s="44"/>
      <c r="M488" s="225" t="s">
        <v>1</v>
      </c>
      <c r="N488" s="226" t="s">
        <v>43</v>
      </c>
      <c r="O488" s="91"/>
      <c r="P488" s="227">
        <f>O488*H488</f>
        <v>0</v>
      </c>
      <c r="Q488" s="227">
        <v>0</v>
      </c>
      <c r="R488" s="227">
        <f>Q488*H488</f>
        <v>0</v>
      </c>
      <c r="S488" s="227">
        <v>0</v>
      </c>
      <c r="T488" s="228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229" t="s">
        <v>238</v>
      </c>
      <c r="AT488" s="229" t="s">
        <v>136</v>
      </c>
      <c r="AU488" s="229" t="s">
        <v>142</v>
      </c>
      <c r="AY488" s="17" t="s">
        <v>133</v>
      </c>
      <c r="BE488" s="230">
        <f>IF(N488="základní",J488,0)</f>
        <v>0</v>
      </c>
      <c r="BF488" s="230">
        <f>IF(N488="snížená",J488,0)</f>
        <v>0</v>
      </c>
      <c r="BG488" s="230">
        <f>IF(N488="zákl. přenesená",J488,0)</f>
        <v>0</v>
      </c>
      <c r="BH488" s="230">
        <f>IF(N488="sníž. přenesená",J488,0)</f>
        <v>0</v>
      </c>
      <c r="BI488" s="230">
        <f>IF(N488="nulová",J488,0)</f>
        <v>0</v>
      </c>
      <c r="BJ488" s="17" t="s">
        <v>142</v>
      </c>
      <c r="BK488" s="230">
        <f>ROUND(I488*H488,2)</f>
        <v>0</v>
      </c>
      <c r="BL488" s="17" t="s">
        <v>238</v>
      </c>
      <c r="BM488" s="229" t="s">
        <v>797</v>
      </c>
    </row>
    <row r="489" s="2" customFormat="1">
      <c r="A489" s="38"/>
      <c r="B489" s="39"/>
      <c r="C489" s="40"/>
      <c r="D489" s="231" t="s">
        <v>144</v>
      </c>
      <c r="E489" s="40"/>
      <c r="F489" s="232" t="s">
        <v>798</v>
      </c>
      <c r="G489" s="40"/>
      <c r="H489" s="40"/>
      <c r="I489" s="233"/>
      <c r="J489" s="40"/>
      <c r="K489" s="40"/>
      <c r="L489" s="44"/>
      <c r="M489" s="234"/>
      <c r="N489" s="235"/>
      <c r="O489" s="91"/>
      <c r="P489" s="91"/>
      <c r="Q489" s="91"/>
      <c r="R489" s="91"/>
      <c r="S489" s="91"/>
      <c r="T489" s="92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T489" s="17" t="s">
        <v>144</v>
      </c>
      <c r="AU489" s="17" t="s">
        <v>142</v>
      </c>
    </row>
    <row r="490" s="13" customFormat="1">
      <c r="A490" s="13"/>
      <c r="B490" s="236"/>
      <c r="C490" s="237"/>
      <c r="D490" s="238" t="s">
        <v>151</v>
      </c>
      <c r="E490" s="239" t="s">
        <v>1</v>
      </c>
      <c r="F490" s="240" t="s">
        <v>793</v>
      </c>
      <c r="G490" s="237"/>
      <c r="H490" s="241">
        <v>25.907</v>
      </c>
      <c r="I490" s="242"/>
      <c r="J490" s="237"/>
      <c r="K490" s="237"/>
      <c r="L490" s="243"/>
      <c r="M490" s="244"/>
      <c r="N490" s="245"/>
      <c r="O490" s="245"/>
      <c r="P490" s="245"/>
      <c r="Q490" s="245"/>
      <c r="R490" s="245"/>
      <c r="S490" s="245"/>
      <c r="T490" s="246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47" t="s">
        <v>151</v>
      </c>
      <c r="AU490" s="247" t="s">
        <v>142</v>
      </c>
      <c r="AV490" s="13" t="s">
        <v>142</v>
      </c>
      <c r="AW490" s="13" t="s">
        <v>34</v>
      </c>
      <c r="AX490" s="13" t="s">
        <v>85</v>
      </c>
      <c r="AY490" s="247" t="s">
        <v>133</v>
      </c>
    </row>
    <row r="491" s="2" customFormat="1" ht="24.15" customHeight="1">
      <c r="A491" s="38"/>
      <c r="B491" s="39"/>
      <c r="C491" s="218" t="s">
        <v>799</v>
      </c>
      <c r="D491" s="218" t="s">
        <v>136</v>
      </c>
      <c r="E491" s="219" t="s">
        <v>800</v>
      </c>
      <c r="F491" s="220" t="s">
        <v>801</v>
      </c>
      <c r="G491" s="221" t="s">
        <v>148</v>
      </c>
      <c r="H491" s="222">
        <v>25.907</v>
      </c>
      <c r="I491" s="223"/>
      <c r="J491" s="224">
        <f>ROUND(I491*H491,2)</f>
        <v>0</v>
      </c>
      <c r="K491" s="220" t="s">
        <v>140</v>
      </c>
      <c r="L491" s="44"/>
      <c r="M491" s="225" t="s">
        <v>1</v>
      </c>
      <c r="N491" s="226" t="s">
        <v>43</v>
      </c>
      <c r="O491" s="91"/>
      <c r="P491" s="227">
        <f>O491*H491</f>
        <v>0</v>
      </c>
      <c r="Q491" s="227">
        <v>0.00020000000000000001</v>
      </c>
      <c r="R491" s="227">
        <f>Q491*H491</f>
        <v>0.0051814000000000001</v>
      </c>
      <c r="S491" s="227">
        <v>0</v>
      </c>
      <c r="T491" s="228">
        <f>S491*H491</f>
        <v>0</v>
      </c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R491" s="229" t="s">
        <v>238</v>
      </c>
      <c r="AT491" s="229" t="s">
        <v>136</v>
      </c>
      <c r="AU491" s="229" t="s">
        <v>142</v>
      </c>
      <c r="AY491" s="17" t="s">
        <v>133</v>
      </c>
      <c r="BE491" s="230">
        <f>IF(N491="základní",J491,0)</f>
        <v>0</v>
      </c>
      <c r="BF491" s="230">
        <f>IF(N491="snížená",J491,0)</f>
        <v>0</v>
      </c>
      <c r="BG491" s="230">
        <f>IF(N491="zákl. přenesená",J491,0)</f>
        <v>0</v>
      </c>
      <c r="BH491" s="230">
        <f>IF(N491="sníž. přenesená",J491,0)</f>
        <v>0</v>
      </c>
      <c r="BI491" s="230">
        <f>IF(N491="nulová",J491,0)</f>
        <v>0</v>
      </c>
      <c r="BJ491" s="17" t="s">
        <v>142</v>
      </c>
      <c r="BK491" s="230">
        <f>ROUND(I491*H491,2)</f>
        <v>0</v>
      </c>
      <c r="BL491" s="17" t="s">
        <v>238</v>
      </c>
      <c r="BM491" s="229" t="s">
        <v>802</v>
      </c>
    </row>
    <row r="492" s="2" customFormat="1">
      <c r="A492" s="38"/>
      <c r="B492" s="39"/>
      <c r="C492" s="40"/>
      <c r="D492" s="231" t="s">
        <v>144</v>
      </c>
      <c r="E492" s="40"/>
      <c r="F492" s="232" t="s">
        <v>803</v>
      </c>
      <c r="G492" s="40"/>
      <c r="H492" s="40"/>
      <c r="I492" s="233"/>
      <c r="J492" s="40"/>
      <c r="K492" s="40"/>
      <c r="L492" s="44"/>
      <c r="M492" s="234"/>
      <c r="N492" s="235"/>
      <c r="O492" s="91"/>
      <c r="P492" s="91"/>
      <c r="Q492" s="91"/>
      <c r="R492" s="91"/>
      <c r="S492" s="91"/>
      <c r="T492" s="92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T492" s="17" t="s">
        <v>144</v>
      </c>
      <c r="AU492" s="17" t="s">
        <v>142</v>
      </c>
    </row>
    <row r="493" s="13" customFormat="1">
      <c r="A493" s="13"/>
      <c r="B493" s="236"/>
      <c r="C493" s="237"/>
      <c r="D493" s="238" t="s">
        <v>151</v>
      </c>
      <c r="E493" s="239" t="s">
        <v>1</v>
      </c>
      <c r="F493" s="240" t="s">
        <v>793</v>
      </c>
      <c r="G493" s="237"/>
      <c r="H493" s="241">
        <v>25.907</v>
      </c>
      <c r="I493" s="242"/>
      <c r="J493" s="237"/>
      <c r="K493" s="237"/>
      <c r="L493" s="243"/>
      <c r="M493" s="244"/>
      <c r="N493" s="245"/>
      <c r="O493" s="245"/>
      <c r="P493" s="245"/>
      <c r="Q493" s="245"/>
      <c r="R493" s="245"/>
      <c r="S493" s="245"/>
      <c r="T493" s="246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47" t="s">
        <v>151</v>
      </c>
      <c r="AU493" s="247" t="s">
        <v>142</v>
      </c>
      <c r="AV493" s="13" t="s">
        <v>142</v>
      </c>
      <c r="AW493" s="13" t="s">
        <v>34</v>
      </c>
      <c r="AX493" s="13" t="s">
        <v>85</v>
      </c>
      <c r="AY493" s="247" t="s">
        <v>133</v>
      </c>
    </row>
    <row r="494" s="2" customFormat="1" ht="24.15" customHeight="1">
      <c r="A494" s="38"/>
      <c r="B494" s="39"/>
      <c r="C494" s="218" t="s">
        <v>804</v>
      </c>
      <c r="D494" s="218" t="s">
        <v>136</v>
      </c>
      <c r="E494" s="219" t="s">
        <v>805</v>
      </c>
      <c r="F494" s="220" t="s">
        <v>806</v>
      </c>
      <c r="G494" s="221" t="s">
        <v>148</v>
      </c>
      <c r="H494" s="222">
        <v>25.812999999999999</v>
      </c>
      <c r="I494" s="223"/>
      <c r="J494" s="224">
        <f>ROUND(I494*H494,2)</f>
        <v>0</v>
      </c>
      <c r="K494" s="220" t="s">
        <v>140</v>
      </c>
      <c r="L494" s="44"/>
      <c r="M494" s="225" t="s">
        <v>1</v>
      </c>
      <c r="N494" s="226" t="s">
        <v>43</v>
      </c>
      <c r="O494" s="91"/>
      <c r="P494" s="227">
        <f>O494*H494</f>
        <v>0</v>
      </c>
      <c r="Q494" s="227">
        <v>0</v>
      </c>
      <c r="R494" s="227">
        <f>Q494*H494</f>
        <v>0</v>
      </c>
      <c r="S494" s="227">
        <v>0.0030000000000000001</v>
      </c>
      <c r="T494" s="228">
        <f>S494*H494</f>
        <v>0.077438999999999994</v>
      </c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R494" s="229" t="s">
        <v>238</v>
      </c>
      <c r="AT494" s="229" t="s">
        <v>136</v>
      </c>
      <c r="AU494" s="229" t="s">
        <v>142</v>
      </c>
      <c r="AY494" s="17" t="s">
        <v>133</v>
      </c>
      <c r="BE494" s="230">
        <f>IF(N494="základní",J494,0)</f>
        <v>0</v>
      </c>
      <c r="BF494" s="230">
        <f>IF(N494="snížená",J494,0)</f>
        <v>0</v>
      </c>
      <c r="BG494" s="230">
        <f>IF(N494="zákl. přenesená",J494,0)</f>
        <v>0</v>
      </c>
      <c r="BH494" s="230">
        <f>IF(N494="sníž. přenesená",J494,0)</f>
        <v>0</v>
      </c>
      <c r="BI494" s="230">
        <f>IF(N494="nulová",J494,0)</f>
        <v>0</v>
      </c>
      <c r="BJ494" s="17" t="s">
        <v>142</v>
      </c>
      <c r="BK494" s="230">
        <f>ROUND(I494*H494,2)</f>
        <v>0</v>
      </c>
      <c r="BL494" s="17" t="s">
        <v>238</v>
      </c>
      <c r="BM494" s="229" t="s">
        <v>807</v>
      </c>
    </row>
    <row r="495" s="2" customFormat="1">
      <c r="A495" s="38"/>
      <c r="B495" s="39"/>
      <c r="C495" s="40"/>
      <c r="D495" s="231" t="s">
        <v>144</v>
      </c>
      <c r="E495" s="40"/>
      <c r="F495" s="232" t="s">
        <v>808</v>
      </c>
      <c r="G495" s="40"/>
      <c r="H495" s="40"/>
      <c r="I495" s="233"/>
      <c r="J495" s="40"/>
      <c r="K495" s="40"/>
      <c r="L495" s="44"/>
      <c r="M495" s="234"/>
      <c r="N495" s="235"/>
      <c r="O495" s="91"/>
      <c r="P495" s="91"/>
      <c r="Q495" s="91"/>
      <c r="R495" s="91"/>
      <c r="S495" s="91"/>
      <c r="T495" s="92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T495" s="17" t="s">
        <v>144</v>
      </c>
      <c r="AU495" s="17" t="s">
        <v>142</v>
      </c>
    </row>
    <row r="496" s="13" customFormat="1">
      <c r="A496" s="13"/>
      <c r="B496" s="236"/>
      <c r="C496" s="237"/>
      <c r="D496" s="238" t="s">
        <v>151</v>
      </c>
      <c r="E496" s="239" t="s">
        <v>1</v>
      </c>
      <c r="F496" s="240" t="s">
        <v>809</v>
      </c>
      <c r="G496" s="237"/>
      <c r="H496" s="241">
        <v>25.812999999999999</v>
      </c>
      <c r="I496" s="242"/>
      <c r="J496" s="237"/>
      <c r="K496" s="237"/>
      <c r="L496" s="243"/>
      <c r="M496" s="244"/>
      <c r="N496" s="245"/>
      <c r="O496" s="245"/>
      <c r="P496" s="245"/>
      <c r="Q496" s="245"/>
      <c r="R496" s="245"/>
      <c r="S496" s="245"/>
      <c r="T496" s="246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47" t="s">
        <v>151</v>
      </c>
      <c r="AU496" s="247" t="s">
        <v>142</v>
      </c>
      <c r="AV496" s="13" t="s">
        <v>142</v>
      </c>
      <c r="AW496" s="13" t="s">
        <v>34</v>
      </c>
      <c r="AX496" s="13" t="s">
        <v>85</v>
      </c>
      <c r="AY496" s="247" t="s">
        <v>133</v>
      </c>
    </row>
    <row r="497" s="2" customFormat="1" ht="21.75" customHeight="1">
      <c r="A497" s="38"/>
      <c r="B497" s="39"/>
      <c r="C497" s="218" t="s">
        <v>810</v>
      </c>
      <c r="D497" s="218" t="s">
        <v>136</v>
      </c>
      <c r="E497" s="219" t="s">
        <v>811</v>
      </c>
      <c r="F497" s="220" t="s">
        <v>812</v>
      </c>
      <c r="G497" s="221" t="s">
        <v>148</v>
      </c>
      <c r="H497" s="222">
        <v>25.907</v>
      </c>
      <c r="I497" s="223"/>
      <c r="J497" s="224">
        <f>ROUND(I497*H497,2)</f>
        <v>0</v>
      </c>
      <c r="K497" s="220" t="s">
        <v>140</v>
      </c>
      <c r="L497" s="44"/>
      <c r="M497" s="225" t="s">
        <v>1</v>
      </c>
      <c r="N497" s="226" t="s">
        <v>43</v>
      </c>
      <c r="O497" s="91"/>
      <c r="P497" s="227">
        <f>O497*H497</f>
        <v>0</v>
      </c>
      <c r="Q497" s="227">
        <v>0.00069999999999999999</v>
      </c>
      <c r="R497" s="227">
        <f>Q497*H497</f>
        <v>0.018134899999999999</v>
      </c>
      <c r="S497" s="227">
        <v>0</v>
      </c>
      <c r="T497" s="228">
        <f>S497*H497</f>
        <v>0</v>
      </c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R497" s="229" t="s">
        <v>238</v>
      </c>
      <c r="AT497" s="229" t="s">
        <v>136</v>
      </c>
      <c r="AU497" s="229" t="s">
        <v>142</v>
      </c>
      <c r="AY497" s="17" t="s">
        <v>133</v>
      </c>
      <c r="BE497" s="230">
        <f>IF(N497="základní",J497,0)</f>
        <v>0</v>
      </c>
      <c r="BF497" s="230">
        <f>IF(N497="snížená",J497,0)</f>
        <v>0</v>
      </c>
      <c r="BG497" s="230">
        <f>IF(N497="zákl. přenesená",J497,0)</f>
        <v>0</v>
      </c>
      <c r="BH497" s="230">
        <f>IF(N497="sníž. přenesená",J497,0)</f>
        <v>0</v>
      </c>
      <c r="BI497" s="230">
        <f>IF(N497="nulová",J497,0)</f>
        <v>0</v>
      </c>
      <c r="BJ497" s="17" t="s">
        <v>142</v>
      </c>
      <c r="BK497" s="230">
        <f>ROUND(I497*H497,2)</f>
        <v>0</v>
      </c>
      <c r="BL497" s="17" t="s">
        <v>238</v>
      </c>
      <c r="BM497" s="229" t="s">
        <v>813</v>
      </c>
    </row>
    <row r="498" s="2" customFormat="1">
      <c r="A498" s="38"/>
      <c r="B498" s="39"/>
      <c r="C498" s="40"/>
      <c r="D498" s="231" t="s">
        <v>144</v>
      </c>
      <c r="E498" s="40"/>
      <c r="F498" s="232" t="s">
        <v>814</v>
      </c>
      <c r="G498" s="40"/>
      <c r="H498" s="40"/>
      <c r="I498" s="233"/>
      <c r="J498" s="40"/>
      <c r="K498" s="40"/>
      <c r="L498" s="44"/>
      <c r="M498" s="234"/>
      <c r="N498" s="235"/>
      <c r="O498" s="91"/>
      <c r="P498" s="91"/>
      <c r="Q498" s="91"/>
      <c r="R498" s="91"/>
      <c r="S498" s="91"/>
      <c r="T498" s="92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T498" s="17" t="s">
        <v>144</v>
      </c>
      <c r="AU498" s="17" t="s">
        <v>142</v>
      </c>
    </row>
    <row r="499" s="13" customFormat="1">
      <c r="A499" s="13"/>
      <c r="B499" s="236"/>
      <c r="C499" s="237"/>
      <c r="D499" s="238" t="s">
        <v>151</v>
      </c>
      <c r="E499" s="239" t="s">
        <v>1</v>
      </c>
      <c r="F499" s="240" t="s">
        <v>793</v>
      </c>
      <c r="G499" s="237"/>
      <c r="H499" s="241">
        <v>25.907</v>
      </c>
      <c r="I499" s="242"/>
      <c r="J499" s="237"/>
      <c r="K499" s="237"/>
      <c r="L499" s="243"/>
      <c r="M499" s="244"/>
      <c r="N499" s="245"/>
      <c r="O499" s="245"/>
      <c r="P499" s="245"/>
      <c r="Q499" s="245"/>
      <c r="R499" s="245"/>
      <c r="S499" s="245"/>
      <c r="T499" s="246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47" t="s">
        <v>151</v>
      </c>
      <c r="AU499" s="247" t="s">
        <v>142</v>
      </c>
      <c r="AV499" s="13" t="s">
        <v>142</v>
      </c>
      <c r="AW499" s="13" t="s">
        <v>34</v>
      </c>
      <c r="AX499" s="13" t="s">
        <v>85</v>
      </c>
      <c r="AY499" s="247" t="s">
        <v>133</v>
      </c>
    </row>
    <row r="500" s="2" customFormat="1" ht="55.5" customHeight="1">
      <c r="A500" s="38"/>
      <c r="B500" s="39"/>
      <c r="C500" s="259" t="s">
        <v>815</v>
      </c>
      <c r="D500" s="259" t="s">
        <v>244</v>
      </c>
      <c r="E500" s="260" t="s">
        <v>816</v>
      </c>
      <c r="F500" s="261" t="s">
        <v>817</v>
      </c>
      <c r="G500" s="262" t="s">
        <v>148</v>
      </c>
      <c r="H500" s="263">
        <v>28.498000000000001</v>
      </c>
      <c r="I500" s="264"/>
      <c r="J500" s="265">
        <f>ROUND(I500*H500,2)</f>
        <v>0</v>
      </c>
      <c r="K500" s="261" t="s">
        <v>140</v>
      </c>
      <c r="L500" s="266"/>
      <c r="M500" s="267" t="s">
        <v>1</v>
      </c>
      <c r="N500" s="268" t="s">
        <v>43</v>
      </c>
      <c r="O500" s="91"/>
      <c r="P500" s="227">
        <f>O500*H500</f>
        <v>0</v>
      </c>
      <c r="Q500" s="227">
        <v>0.0025999999999999999</v>
      </c>
      <c r="R500" s="227">
        <f>Q500*H500</f>
        <v>0.074094800000000002</v>
      </c>
      <c r="S500" s="227">
        <v>0</v>
      </c>
      <c r="T500" s="228">
        <f>S500*H500</f>
        <v>0</v>
      </c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R500" s="229" t="s">
        <v>334</v>
      </c>
      <c r="AT500" s="229" t="s">
        <v>244</v>
      </c>
      <c r="AU500" s="229" t="s">
        <v>142</v>
      </c>
      <c r="AY500" s="17" t="s">
        <v>133</v>
      </c>
      <c r="BE500" s="230">
        <f>IF(N500="základní",J500,0)</f>
        <v>0</v>
      </c>
      <c r="BF500" s="230">
        <f>IF(N500="snížená",J500,0)</f>
        <v>0</v>
      </c>
      <c r="BG500" s="230">
        <f>IF(N500="zákl. přenesená",J500,0)</f>
        <v>0</v>
      </c>
      <c r="BH500" s="230">
        <f>IF(N500="sníž. přenesená",J500,0)</f>
        <v>0</v>
      </c>
      <c r="BI500" s="230">
        <f>IF(N500="nulová",J500,0)</f>
        <v>0</v>
      </c>
      <c r="BJ500" s="17" t="s">
        <v>142</v>
      </c>
      <c r="BK500" s="230">
        <f>ROUND(I500*H500,2)</f>
        <v>0</v>
      </c>
      <c r="BL500" s="17" t="s">
        <v>238</v>
      </c>
      <c r="BM500" s="229" t="s">
        <v>818</v>
      </c>
    </row>
    <row r="501" s="13" customFormat="1">
      <c r="A501" s="13"/>
      <c r="B501" s="236"/>
      <c r="C501" s="237"/>
      <c r="D501" s="238" t="s">
        <v>151</v>
      </c>
      <c r="E501" s="237"/>
      <c r="F501" s="240" t="s">
        <v>819</v>
      </c>
      <c r="G501" s="237"/>
      <c r="H501" s="241">
        <v>28.498000000000001</v>
      </c>
      <c r="I501" s="242"/>
      <c r="J501" s="237"/>
      <c r="K501" s="237"/>
      <c r="L501" s="243"/>
      <c r="M501" s="244"/>
      <c r="N501" s="245"/>
      <c r="O501" s="245"/>
      <c r="P501" s="245"/>
      <c r="Q501" s="245"/>
      <c r="R501" s="245"/>
      <c r="S501" s="245"/>
      <c r="T501" s="246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47" t="s">
        <v>151</v>
      </c>
      <c r="AU501" s="247" t="s">
        <v>142</v>
      </c>
      <c r="AV501" s="13" t="s">
        <v>142</v>
      </c>
      <c r="AW501" s="13" t="s">
        <v>4</v>
      </c>
      <c r="AX501" s="13" t="s">
        <v>85</v>
      </c>
      <c r="AY501" s="247" t="s">
        <v>133</v>
      </c>
    </row>
    <row r="502" s="2" customFormat="1" ht="21.75" customHeight="1">
      <c r="A502" s="38"/>
      <c r="B502" s="39"/>
      <c r="C502" s="218" t="s">
        <v>820</v>
      </c>
      <c r="D502" s="218" t="s">
        <v>136</v>
      </c>
      <c r="E502" s="219" t="s">
        <v>821</v>
      </c>
      <c r="F502" s="220" t="s">
        <v>822</v>
      </c>
      <c r="G502" s="221" t="s">
        <v>155</v>
      </c>
      <c r="H502" s="222">
        <v>19.460000000000001</v>
      </c>
      <c r="I502" s="223"/>
      <c r="J502" s="224">
        <f>ROUND(I502*H502,2)</f>
        <v>0</v>
      </c>
      <c r="K502" s="220" t="s">
        <v>140</v>
      </c>
      <c r="L502" s="44"/>
      <c r="M502" s="225" t="s">
        <v>1</v>
      </c>
      <c r="N502" s="226" t="s">
        <v>43</v>
      </c>
      <c r="O502" s="91"/>
      <c r="P502" s="227">
        <f>O502*H502</f>
        <v>0</v>
      </c>
      <c r="Q502" s="227">
        <v>0</v>
      </c>
      <c r="R502" s="227">
        <f>Q502*H502</f>
        <v>0</v>
      </c>
      <c r="S502" s="227">
        <v>0.00029999999999999997</v>
      </c>
      <c r="T502" s="228">
        <f>S502*H502</f>
        <v>0.0058379999999999994</v>
      </c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R502" s="229" t="s">
        <v>238</v>
      </c>
      <c r="AT502" s="229" t="s">
        <v>136</v>
      </c>
      <c r="AU502" s="229" t="s">
        <v>142</v>
      </c>
      <c r="AY502" s="17" t="s">
        <v>133</v>
      </c>
      <c r="BE502" s="230">
        <f>IF(N502="základní",J502,0)</f>
        <v>0</v>
      </c>
      <c r="BF502" s="230">
        <f>IF(N502="snížená",J502,0)</f>
        <v>0</v>
      </c>
      <c r="BG502" s="230">
        <f>IF(N502="zákl. přenesená",J502,0)</f>
        <v>0</v>
      </c>
      <c r="BH502" s="230">
        <f>IF(N502="sníž. přenesená",J502,0)</f>
        <v>0</v>
      </c>
      <c r="BI502" s="230">
        <f>IF(N502="nulová",J502,0)</f>
        <v>0</v>
      </c>
      <c r="BJ502" s="17" t="s">
        <v>142</v>
      </c>
      <c r="BK502" s="230">
        <f>ROUND(I502*H502,2)</f>
        <v>0</v>
      </c>
      <c r="BL502" s="17" t="s">
        <v>238</v>
      </c>
      <c r="BM502" s="229" t="s">
        <v>823</v>
      </c>
    </row>
    <row r="503" s="2" customFormat="1">
      <c r="A503" s="38"/>
      <c r="B503" s="39"/>
      <c r="C503" s="40"/>
      <c r="D503" s="231" t="s">
        <v>144</v>
      </c>
      <c r="E503" s="40"/>
      <c r="F503" s="232" t="s">
        <v>824</v>
      </c>
      <c r="G503" s="40"/>
      <c r="H503" s="40"/>
      <c r="I503" s="233"/>
      <c r="J503" s="40"/>
      <c r="K503" s="40"/>
      <c r="L503" s="44"/>
      <c r="M503" s="234"/>
      <c r="N503" s="235"/>
      <c r="O503" s="91"/>
      <c r="P503" s="91"/>
      <c r="Q503" s="91"/>
      <c r="R503" s="91"/>
      <c r="S503" s="91"/>
      <c r="T503" s="92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T503" s="17" t="s">
        <v>144</v>
      </c>
      <c r="AU503" s="17" t="s">
        <v>142</v>
      </c>
    </row>
    <row r="504" s="13" customFormat="1">
      <c r="A504" s="13"/>
      <c r="B504" s="236"/>
      <c r="C504" s="237"/>
      <c r="D504" s="238" t="s">
        <v>151</v>
      </c>
      <c r="E504" s="239" t="s">
        <v>1</v>
      </c>
      <c r="F504" s="240" t="s">
        <v>825</v>
      </c>
      <c r="G504" s="237"/>
      <c r="H504" s="241">
        <v>19.460000000000001</v>
      </c>
      <c r="I504" s="242"/>
      <c r="J504" s="237"/>
      <c r="K504" s="237"/>
      <c r="L504" s="243"/>
      <c r="M504" s="244"/>
      <c r="N504" s="245"/>
      <c r="O504" s="245"/>
      <c r="P504" s="245"/>
      <c r="Q504" s="245"/>
      <c r="R504" s="245"/>
      <c r="S504" s="245"/>
      <c r="T504" s="246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47" t="s">
        <v>151</v>
      </c>
      <c r="AU504" s="247" t="s">
        <v>142</v>
      </c>
      <c r="AV504" s="13" t="s">
        <v>142</v>
      </c>
      <c r="AW504" s="13" t="s">
        <v>34</v>
      </c>
      <c r="AX504" s="13" t="s">
        <v>85</v>
      </c>
      <c r="AY504" s="247" t="s">
        <v>133</v>
      </c>
    </row>
    <row r="505" s="2" customFormat="1" ht="16.5" customHeight="1">
      <c r="A505" s="38"/>
      <c r="B505" s="39"/>
      <c r="C505" s="218" t="s">
        <v>826</v>
      </c>
      <c r="D505" s="218" t="s">
        <v>136</v>
      </c>
      <c r="E505" s="219" t="s">
        <v>827</v>
      </c>
      <c r="F505" s="220" t="s">
        <v>828</v>
      </c>
      <c r="G505" s="221" t="s">
        <v>155</v>
      </c>
      <c r="H505" s="222">
        <v>14.84</v>
      </c>
      <c r="I505" s="223"/>
      <c r="J505" s="224">
        <f>ROUND(I505*H505,2)</f>
        <v>0</v>
      </c>
      <c r="K505" s="220" t="s">
        <v>140</v>
      </c>
      <c r="L505" s="44"/>
      <c r="M505" s="225" t="s">
        <v>1</v>
      </c>
      <c r="N505" s="226" t="s">
        <v>43</v>
      </c>
      <c r="O505" s="91"/>
      <c r="P505" s="227">
        <f>O505*H505</f>
        <v>0</v>
      </c>
      <c r="Q505" s="227">
        <v>1.0000000000000001E-05</v>
      </c>
      <c r="R505" s="227">
        <f>Q505*H505</f>
        <v>0.0001484</v>
      </c>
      <c r="S505" s="227">
        <v>0</v>
      </c>
      <c r="T505" s="228">
        <f>S505*H505</f>
        <v>0</v>
      </c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R505" s="229" t="s">
        <v>238</v>
      </c>
      <c r="AT505" s="229" t="s">
        <v>136</v>
      </c>
      <c r="AU505" s="229" t="s">
        <v>142</v>
      </c>
      <c r="AY505" s="17" t="s">
        <v>133</v>
      </c>
      <c r="BE505" s="230">
        <f>IF(N505="základní",J505,0)</f>
        <v>0</v>
      </c>
      <c r="BF505" s="230">
        <f>IF(N505="snížená",J505,0)</f>
        <v>0</v>
      </c>
      <c r="BG505" s="230">
        <f>IF(N505="zákl. přenesená",J505,0)</f>
        <v>0</v>
      </c>
      <c r="BH505" s="230">
        <f>IF(N505="sníž. přenesená",J505,0)</f>
        <v>0</v>
      </c>
      <c r="BI505" s="230">
        <f>IF(N505="nulová",J505,0)</f>
        <v>0</v>
      </c>
      <c r="BJ505" s="17" t="s">
        <v>142</v>
      </c>
      <c r="BK505" s="230">
        <f>ROUND(I505*H505,2)</f>
        <v>0</v>
      </c>
      <c r="BL505" s="17" t="s">
        <v>238</v>
      </c>
      <c r="BM505" s="229" t="s">
        <v>829</v>
      </c>
    </row>
    <row r="506" s="2" customFormat="1">
      <c r="A506" s="38"/>
      <c r="B506" s="39"/>
      <c r="C506" s="40"/>
      <c r="D506" s="231" t="s">
        <v>144</v>
      </c>
      <c r="E506" s="40"/>
      <c r="F506" s="232" t="s">
        <v>830</v>
      </c>
      <c r="G506" s="40"/>
      <c r="H506" s="40"/>
      <c r="I506" s="233"/>
      <c r="J506" s="40"/>
      <c r="K506" s="40"/>
      <c r="L506" s="44"/>
      <c r="M506" s="234"/>
      <c r="N506" s="235"/>
      <c r="O506" s="91"/>
      <c r="P506" s="91"/>
      <c r="Q506" s="91"/>
      <c r="R506" s="91"/>
      <c r="S506" s="91"/>
      <c r="T506" s="92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T506" s="17" t="s">
        <v>144</v>
      </c>
      <c r="AU506" s="17" t="s">
        <v>142</v>
      </c>
    </row>
    <row r="507" s="13" customFormat="1">
      <c r="A507" s="13"/>
      <c r="B507" s="236"/>
      <c r="C507" s="237"/>
      <c r="D507" s="238" t="s">
        <v>151</v>
      </c>
      <c r="E507" s="239" t="s">
        <v>1</v>
      </c>
      <c r="F507" s="240" t="s">
        <v>831</v>
      </c>
      <c r="G507" s="237"/>
      <c r="H507" s="241">
        <v>14.84</v>
      </c>
      <c r="I507" s="242"/>
      <c r="J507" s="237"/>
      <c r="K507" s="237"/>
      <c r="L507" s="243"/>
      <c r="M507" s="244"/>
      <c r="N507" s="245"/>
      <c r="O507" s="245"/>
      <c r="P507" s="245"/>
      <c r="Q507" s="245"/>
      <c r="R507" s="245"/>
      <c r="S507" s="245"/>
      <c r="T507" s="246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7" t="s">
        <v>151</v>
      </c>
      <c r="AU507" s="247" t="s">
        <v>142</v>
      </c>
      <c r="AV507" s="13" t="s">
        <v>142</v>
      </c>
      <c r="AW507" s="13" t="s">
        <v>34</v>
      </c>
      <c r="AX507" s="13" t="s">
        <v>85</v>
      </c>
      <c r="AY507" s="247" t="s">
        <v>133</v>
      </c>
    </row>
    <row r="508" s="2" customFormat="1" ht="16.5" customHeight="1">
      <c r="A508" s="38"/>
      <c r="B508" s="39"/>
      <c r="C508" s="259" t="s">
        <v>832</v>
      </c>
      <c r="D508" s="259" t="s">
        <v>244</v>
      </c>
      <c r="E508" s="260" t="s">
        <v>833</v>
      </c>
      <c r="F508" s="261" t="s">
        <v>834</v>
      </c>
      <c r="G508" s="262" t="s">
        <v>155</v>
      </c>
      <c r="H508" s="263">
        <v>15.137000000000001</v>
      </c>
      <c r="I508" s="264"/>
      <c r="J508" s="265">
        <f>ROUND(I508*H508,2)</f>
        <v>0</v>
      </c>
      <c r="K508" s="261" t="s">
        <v>140</v>
      </c>
      <c r="L508" s="266"/>
      <c r="M508" s="267" t="s">
        <v>1</v>
      </c>
      <c r="N508" s="268" t="s">
        <v>43</v>
      </c>
      <c r="O508" s="91"/>
      <c r="P508" s="227">
        <f>O508*H508</f>
        <v>0</v>
      </c>
      <c r="Q508" s="227">
        <v>0.00027</v>
      </c>
      <c r="R508" s="227">
        <f>Q508*H508</f>
        <v>0.0040869900000000004</v>
      </c>
      <c r="S508" s="227">
        <v>0</v>
      </c>
      <c r="T508" s="228">
        <f>S508*H508</f>
        <v>0</v>
      </c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R508" s="229" t="s">
        <v>334</v>
      </c>
      <c r="AT508" s="229" t="s">
        <v>244</v>
      </c>
      <c r="AU508" s="229" t="s">
        <v>142</v>
      </c>
      <c r="AY508" s="17" t="s">
        <v>133</v>
      </c>
      <c r="BE508" s="230">
        <f>IF(N508="základní",J508,0)</f>
        <v>0</v>
      </c>
      <c r="BF508" s="230">
        <f>IF(N508="snížená",J508,0)</f>
        <v>0</v>
      </c>
      <c r="BG508" s="230">
        <f>IF(N508="zákl. přenesená",J508,0)</f>
        <v>0</v>
      </c>
      <c r="BH508" s="230">
        <f>IF(N508="sníž. přenesená",J508,0)</f>
        <v>0</v>
      </c>
      <c r="BI508" s="230">
        <f>IF(N508="nulová",J508,0)</f>
        <v>0</v>
      </c>
      <c r="BJ508" s="17" t="s">
        <v>142</v>
      </c>
      <c r="BK508" s="230">
        <f>ROUND(I508*H508,2)</f>
        <v>0</v>
      </c>
      <c r="BL508" s="17" t="s">
        <v>238</v>
      </c>
      <c r="BM508" s="229" t="s">
        <v>835</v>
      </c>
    </row>
    <row r="509" s="13" customFormat="1">
      <c r="A509" s="13"/>
      <c r="B509" s="236"/>
      <c r="C509" s="237"/>
      <c r="D509" s="238" t="s">
        <v>151</v>
      </c>
      <c r="E509" s="237"/>
      <c r="F509" s="240" t="s">
        <v>836</v>
      </c>
      <c r="G509" s="237"/>
      <c r="H509" s="241">
        <v>15.137000000000001</v>
      </c>
      <c r="I509" s="242"/>
      <c r="J509" s="237"/>
      <c r="K509" s="237"/>
      <c r="L509" s="243"/>
      <c r="M509" s="244"/>
      <c r="N509" s="245"/>
      <c r="O509" s="245"/>
      <c r="P509" s="245"/>
      <c r="Q509" s="245"/>
      <c r="R509" s="245"/>
      <c r="S509" s="245"/>
      <c r="T509" s="246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47" t="s">
        <v>151</v>
      </c>
      <c r="AU509" s="247" t="s">
        <v>142</v>
      </c>
      <c r="AV509" s="13" t="s">
        <v>142</v>
      </c>
      <c r="AW509" s="13" t="s">
        <v>4</v>
      </c>
      <c r="AX509" s="13" t="s">
        <v>85</v>
      </c>
      <c r="AY509" s="247" t="s">
        <v>133</v>
      </c>
    </row>
    <row r="510" s="2" customFormat="1" ht="16.5" customHeight="1">
      <c r="A510" s="38"/>
      <c r="B510" s="39"/>
      <c r="C510" s="218" t="s">
        <v>837</v>
      </c>
      <c r="D510" s="218" t="s">
        <v>136</v>
      </c>
      <c r="E510" s="219" t="s">
        <v>838</v>
      </c>
      <c r="F510" s="220" t="s">
        <v>839</v>
      </c>
      <c r="G510" s="221" t="s">
        <v>155</v>
      </c>
      <c r="H510" s="222">
        <v>14.84</v>
      </c>
      <c r="I510" s="223"/>
      <c r="J510" s="224">
        <f>ROUND(I510*H510,2)</f>
        <v>0</v>
      </c>
      <c r="K510" s="220" t="s">
        <v>140</v>
      </c>
      <c r="L510" s="44"/>
      <c r="M510" s="225" t="s">
        <v>1</v>
      </c>
      <c r="N510" s="226" t="s">
        <v>43</v>
      </c>
      <c r="O510" s="91"/>
      <c r="P510" s="227">
        <f>O510*H510</f>
        <v>0</v>
      </c>
      <c r="Q510" s="227">
        <v>0</v>
      </c>
      <c r="R510" s="227">
        <f>Q510*H510</f>
        <v>0</v>
      </c>
      <c r="S510" s="227">
        <v>0</v>
      </c>
      <c r="T510" s="228">
        <f>S510*H510</f>
        <v>0</v>
      </c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R510" s="229" t="s">
        <v>238</v>
      </c>
      <c r="AT510" s="229" t="s">
        <v>136</v>
      </c>
      <c r="AU510" s="229" t="s">
        <v>142</v>
      </c>
      <c r="AY510" s="17" t="s">
        <v>133</v>
      </c>
      <c r="BE510" s="230">
        <f>IF(N510="základní",J510,0)</f>
        <v>0</v>
      </c>
      <c r="BF510" s="230">
        <f>IF(N510="snížená",J510,0)</f>
        <v>0</v>
      </c>
      <c r="BG510" s="230">
        <f>IF(N510="zákl. přenesená",J510,0)</f>
        <v>0</v>
      </c>
      <c r="BH510" s="230">
        <f>IF(N510="sníž. přenesená",J510,0)</f>
        <v>0</v>
      </c>
      <c r="BI510" s="230">
        <f>IF(N510="nulová",J510,0)</f>
        <v>0</v>
      </c>
      <c r="BJ510" s="17" t="s">
        <v>142</v>
      </c>
      <c r="BK510" s="230">
        <f>ROUND(I510*H510,2)</f>
        <v>0</v>
      </c>
      <c r="BL510" s="17" t="s">
        <v>238</v>
      </c>
      <c r="BM510" s="229" t="s">
        <v>840</v>
      </c>
    </row>
    <row r="511" s="2" customFormat="1">
      <c r="A511" s="38"/>
      <c r="B511" s="39"/>
      <c r="C511" s="40"/>
      <c r="D511" s="231" t="s">
        <v>144</v>
      </c>
      <c r="E511" s="40"/>
      <c r="F511" s="232" t="s">
        <v>841</v>
      </c>
      <c r="G511" s="40"/>
      <c r="H511" s="40"/>
      <c r="I511" s="233"/>
      <c r="J511" s="40"/>
      <c r="K511" s="40"/>
      <c r="L511" s="44"/>
      <c r="M511" s="234"/>
      <c r="N511" s="235"/>
      <c r="O511" s="91"/>
      <c r="P511" s="91"/>
      <c r="Q511" s="91"/>
      <c r="R511" s="91"/>
      <c r="S511" s="91"/>
      <c r="T511" s="92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T511" s="17" t="s">
        <v>144</v>
      </c>
      <c r="AU511" s="17" t="s">
        <v>142</v>
      </c>
    </row>
    <row r="512" s="2" customFormat="1" ht="55.5" customHeight="1">
      <c r="A512" s="38"/>
      <c r="B512" s="39"/>
      <c r="C512" s="259" t="s">
        <v>842</v>
      </c>
      <c r="D512" s="259" t="s">
        <v>244</v>
      </c>
      <c r="E512" s="260" t="s">
        <v>816</v>
      </c>
      <c r="F512" s="261" t="s">
        <v>817</v>
      </c>
      <c r="G512" s="262" t="s">
        <v>148</v>
      </c>
      <c r="H512" s="263">
        <v>1.6319999999999999</v>
      </c>
      <c r="I512" s="264"/>
      <c r="J512" s="265">
        <f>ROUND(I512*H512,2)</f>
        <v>0</v>
      </c>
      <c r="K512" s="261" t="s">
        <v>140</v>
      </c>
      <c r="L512" s="266"/>
      <c r="M512" s="267" t="s">
        <v>1</v>
      </c>
      <c r="N512" s="268" t="s">
        <v>43</v>
      </c>
      <c r="O512" s="91"/>
      <c r="P512" s="227">
        <f>O512*H512</f>
        <v>0</v>
      </c>
      <c r="Q512" s="227">
        <v>0.0025999999999999999</v>
      </c>
      <c r="R512" s="227">
        <f>Q512*H512</f>
        <v>0.0042431999999999999</v>
      </c>
      <c r="S512" s="227">
        <v>0</v>
      </c>
      <c r="T512" s="228">
        <f>S512*H512</f>
        <v>0</v>
      </c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R512" s="229" t="s">
        <v>334</v>
      </c>
      <c r="AT512" s="229" t="s">
        <v>244</v>
      </c>
      <c r="AU512" s="229" t="s">
        <v>142</v>
      </c>
      <c r="AY512" s="17" t="s">
        <v>133</v>
      </c>
      <c r="BE512" s="230">
        <f>IF(N512="základní",J512,0)</f>
        <v>0</v>
      </c>
      <c r="BF512" s="230">
        <f>IF(N512="snížená",J512,0)</f>
        <v>0</v>
      </c>
      <c r="BG512" s="230">
        <f>IF(N512="zákl. přenesená",J512,0)</f>
        <v>0</v>
      </c>
      <c r="BH512" s="230">
        <f>IF(N512="sníž. přenesená",J512,0)</f>
        <v>0</v>
      </c>
      <c r="BI512" s="230">
        <f>IF(N512="nulová",J512,0)</f>
        <v>0</v>
      </c>
      <c r="BJ512" s="17" t="s">
        <v>142</v>
      </c>
      <c r="BK512" s="230">
        <f>ROUND(I512*H512,2)</f>
        <v>0</v>
      </c>
      <c r="BL512" s="17" t="s">
        <v>238</v>
      </c>
      <c r="BM512" s="229" t="s">
        <v>843</v>
      </c>
    </row>
    <row r="513" s="13" customFormat="1">
      <c r="A513" s="13"/>
      <c r="B513" s="236"/>
      <c r="C513" s="237"/>
      <c r="D513" s="238" t="s">
        <v>151</v>
      </c>
      <c r="E513" s="237"/>
      <c r="F513" s="240" t="s">
        <v>844</v>
      </c>
      <c r="G513" s="237"/>
      <c r="H513" s="241">
        <v>1.6319999999999999</v>
      </c>
      <c r="I513" s="242"/>
      <c r="J513" s="237"/>
      <c r="K513" s="237"/>
      <c r="L513" s="243"/>
      <c r="M513" s="244"/>
      <c r="N513" s="245"/>
      <c r="O513" s="245"/>
      <c r="P513" s="245"/>
      <c r="Q513" s="245"/>
      <c r="R513" s="245"/>
      <c r="S513" s="245"/>
      <c r="T513" s="246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7" t="s">
        <v>151</v>
      </c>
      <c r="AU513" s="247" t="s">
        <v>142</v>
      </c>
      <c r="AV513" s="13" t="s">
        <v>142</v>
      </c>
      <c r="AW513" s="13" t="s">
        <v>4</v>
      </c>
      <c r="AX513" s="13" t="s">
        <v>85</v>
      </c>
      <c r="AY513" s="247" t="s">
        <v>133</v>
      </c>
    </row>
    <row r="514" s="2" customFormat="1" ht="24.15" customHeight="1">
      <c r="A514" s="38"/>
      <c r="B514" s="39"/>
      <c r="C514" s="218" t="s">
        <v>845</v>
      </c>
      <c r="D514" s="218" t="s">
        <v>136</v>
      </c>
      <c r="E514" s="219" t="s">
        <v>846</v>
      </c>
      <c r="F514" s="220" t="s">
        <v>847</v>
      </c>
      <c r="G514" s="221" t="s">
        <v>155</v>
      </c>
      <c r="H514" s="222">
        <v>14.84</v>
      </c>
      <c r="I514" s="223"/>
      <c r="J514" s="224">
        <f>ROUND(I514*H514,2)</f>
        <v>0</v>
      </c>
      <c r="K514" s="220" t="s">
        <v>1</v>
      </c>
      <c r="L514" s="44"/>
      <c r="M514" s="225" t="s">
        <v>1</v>
      </c>
      <c r="N514" s="226" t="s">
        <v>43</v>
      </c>
      <c r="O514" s="91"/>
      <c r="P514" s="227">
        <f>O514*H514</f>
        <v>0</v>
      </c>
      <c r="Q514" s="227">
        <v>0</v>
      </c>
      <c r="R514" s="227">
        <f>Q514*H514</f>
        <v>0</v>
      </c>
      <c r="S514" s="227">
        <v>0</v>
      </c>
      <c r="T514" s="228">
        <f>S514*H514</f>
        <v>0</v>
      </c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R514" s="229" t="s">
        <v>238</v>
      </c>
      <c r="AT514" s="229" t="s">
        <v>136</v>
      </c>
      <c r="AU514" s="229" t="s">
        <v>142</v>
      </c>
      <c r="AY514" s="17" t="s">
        <v>133</v>
      </c>
      <c r="BE514" s="230">
        <f>IF(N514="základní",J514,0)</f>
        <v>0</v>
      </c>
      <c r="BF514" s="230">
        <f>IF(N514="snížená",J514,0)</f>
        <v>0</v>
      </c>
      <c r="BG514" s="230">
        <f>IF(N514="zákl. přenesená",J514,0)</f>
        <v>0</v>
      </c>
      <c r="BH514" s="230">
        <f>IF(N514="sníž. přenesená",J514,0)</f>
        <v>0</v>
      </c>
      <c r="BI514" s="230">
        <f>IF(N514="nulová",J514,0)</f>
        <v>0</v>
      </c>
      <c r="BJ514" s="17" t="s">
        <v>142</v>
      </c>
      <c r="BK514" s="230">
        <f>ROUND(I514*H514,2)</f>
        <v>0</v>
      </c>
      <c r="BL514" s="17" t="s">
        <v>238</v>
      </c>
      <c r="BM514" s="229" t="s">
        <v>848</v>
      </c>
    </row>
    <row r="515" s="13" customFormat="1">
      <c r="A515" s="13"/>
      <c r="B515" s="236"/>
      <c r="C515" s="237"/>
      <c r="D515" s="238" t="s">
        <v>151</v>
      </c>
      <c r="E515" s="239" t="s">
        <v>1</v>
      </c>
      <c r="F515" s="240" t="s">
        <v>831</v>
      </c>
      <c r="G515" s="237"/>
      <c r="H515" s="241">
        <v>14.84</v>
      </c>
      <c r="I515" s="242"/>
      <c r="J515" s="237"/>
      <c r="K515" s="237"/>
      <c r="L515" s="243"/>
      <c r="M515" s="244"/>
      <c r="N515" s="245"/>
      <c r="O515" s="245"/>
      <c r="P515" s="245"/>
      <c r="Q515" s="245"/>
      <c r="R515" s="245"/>
      <c r="S515" s="245"/>
      <c r="T515" s="246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47" t="s">
        <v>151</v>
      </c>
      <c r="AU515" s="247" t="s">
        <v>142</v>
      </c>
      <c r="AV515" s="13" t="s">
        <v>142</v>
      </c>
      <c r="AW515" s="13" t="s">
        <v>34</v>
      </c>
      <c r="AX515" s="13" t="s">
        <v>85</v>
      </c>
      <c r="AY515" s="247" t="s">
        <v>133</v>
      </c>
    </row>
    <row r="516" s="2" customFormat="1" ht="24.15" customHeight="1">
      <c r="A516" s="38"/>
      <c r="B516" s="39"/>
      <c r="C516" s="218" t="s">
        <v>849</v>
      </c>
      <c r="D516" s="218" t="s">
        <v>136</v>
      </c>
      <c r="E516" s="219" t="s">
        <v>850</v>
      </c>
      <c r="F516" s="220" t="s">
        <v>851</v>
      </c>
      <c r="G516" s="221" t="s">
        <v>148</v>
      </c>
      <c r="H516" s="222">
        <v>25.907</v>
      </c>
      <c r="I516" s="223"/>
      <c r="J516" s="224">
        <f>ROUND(I516*H516,2)</f>
        <v>0</v>
      </c>
      <c r="K516" s="220" t="s">
        <v>140</v>
      </c>
      <c r="L516" s="44"/>
      <c r="M516" s="225" t="s">
        <v>1</v>
      </c>
      <c r="N516" s="226" t="s">
        <v>43</v>
      </c>
      <c r="O516" s="91"/>
      <c r="P516" s="227">
        <f>O516*H516</f>
        <v>0</v>
      </c>
      <c r="Q516" s="227">
        <v>0</v>
      </c>
      <c r="R516" s="227">
        <f>Q516*H516</f>
        <v>0</v>
      </c>
      <c r="S516" s="227">
        <v>0</v>
      </c>
      <c r="T516" s="228">
        <f>S516*H516</f>
        <v>0</v>
      </c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R516" s="229" t="s">
        <v>238</v>
      </c>
      <c r="AT516" s="229" t="s">
        <v>136</v>
      </c>
      <c r="AU516" s="229" t="s">
        <v>142</v>
      </c>
      <c r="AY516" s="17" t="s">
        <v>133</v>
      </c>
      <c r="BE516" s="230">
        <f>IF(N516="základní",J516,0)</f>
        <v>0</v>
      </c>
      <c r="BF516" s="230">
        <f>IF(N516="snížená",J516,0)</f>
        <v>0</v>
      </c>
      <c r="BG516" s="230">
        <f>IF(N516="zákl. přenesená",J516,0)</f>
        <v>0</v>
      </c>
      <c r="BH516" s="230">
        <f>IF(N516="sníž. přenesená",J516,0)</f>
        <v>0</v>
      </c>
      <c r="BI516" s="230">
        <f>IF(N516="nulová",J516,0)</f>
        <v>0</v>
      </c>
      <c r="BJ516" s="17" t="s">
        <v>142</v>
      </c>
      <c r="BK516" s="230">
        <f>ROUND(I516*H516,2)</f>
        <v>0</v>
      </c>
      <c r="BL516" s="17" t="s">
        <v>238</v>
      </c>
      <c r="BM516" s="229" t="s">
        <v>852</v>
      </c>
    </row>
    <row r="517" s="2" customFormat="1">
      <c r="A517" s="38"/>
      <c r="B517" s="39"/>
      <c r="C517" s="40"/>
      <c r="D517" s="231" t="s">
        <v>144</v>
      </c>
      <c r="E517" s="40"/>
      <c r="F517" s="232" t="s">
        <v>853</v>
      </c>
      <c r="G517" s="40"/>
      <c r="H517" s="40"/>
      <c r="I517" s="233"/>
      <c r="J517" s="40"/>
      <c r="K517" s="40"/>
      <c r="L517" s="44"/>
      <c r="M517" s="234"/>
      <c r="N517" s="235"/>
      <c r="O517" s="91"/>
      <c r="P517" s="91"/>
      <c r="Q517" s="91"/>
      <c r="R517" s="91"/>
      <c r="S517" s="91"/>
      <c r="T517" s="92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T517" s="17" t="s">
        <v>144</v>
      </c>
      <c r="AU517" s="17" t="s">
        <v>142</v>
      </c>
    </row>
    <row r="518" s="2" customFormat="1" ht="16.5" customHeight="1">
      <c r="A518" s="38"/>
      <c r="B518" s="39"/>
      <c r="C518" s="218" t="s">
        <v>854</v>
      </c>
      <c r="D518" s="218" t="s">
        <v>136</v>
      </c>
      <c r="E518" s="219" t="s">
        <v>855</v>
      </c>
      <c r="F518" s="220" t="s">
        <v>856</v>
      </c>
      <c r="G518" s="221" t="s">
        <v>148</v>
      </c>
      <c r="H518" s="222">
        <v>25.812999999999999</v>
      </c>
      <c r="I518" s="223"/>
      <c r="J518" s="224">
        <f>ROUND(I518*H518,2)</f>
        <v>0</v>
      </c>
      <c r="K518" s="220" t="s">
        <v>140</v>
      </c>
      <c r="L518" s="44"/>
      <c r="M518" s="225" t="s">
        <v>1</v>
      </c>
      <c r="N518" s="226" t="s">
        <v>43</v>
      </c>
      <c r="O518" s="91"/>
      <c r="P518" s="227">
        <f>O518*H518</f>
        <v>0</v>
      </c>
      <c r="Q518" s="227">
        <v>0</v>
      </c>
      <c r="R518" s="227">
        <f>Q518*H518</f>
        <v>0</v>
      </c>
      <c r="S518" s="227">
        <v>0</v>
      </c>
      <c r="T518" s="228">
        <f>S518*H518</f>
        <v>0</v>
      </c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R518" s="229" t="s">
        <v>238</v>
      </c>
      <c r="AT518" s="229" t="s">
        <v>136</v>
      </c>
      <c r="AU518" s="229" t="s">
        <v>142</v>
      </c>
      <c r="AY518" s="17" t="s">
        <v>133</v>
      </c>
      <c r="BE518" s="230">
        <f>IF(N518="základní",J518,0)</f>
        <v>0</v>
      </c>
      <c r="BF518" s="230">
        <f>IF(N518="snížená",J518,0)</f>
        <v>0</v>
      </c>
      <c r="BG518" s="230">
        <f>IF(N518="zákl. přenesená",J518,0)</f>
        <v>0</v>
      </c>
      <c r="BH518" s="230">
        <f>IF(N518="sníž. přenesená",J518,0)</f>
        <v>0</v>
      </c>
      <c r="BI518" s="230">
        <f>IF(N518="nulová",J518,0)</f>
        <v>0</v>
      </c>
      <c r="BJ518" s="17" t="s">
        <v>142</v>
      </c>
      <c r="BK518" s="230">
        <f>ROUND(I518*H518,2)</f>
        <v>0</v>
      </c>
      <c r="BL518" s="17" t="s">
        <v>238</v>
      </c>
      <c r="BM518" s="229" t="s">
        <v>857</v>
      </c>
    </row>
    <row r="519" s="2" customFormat="1">
      <c r="A519" s="38"/>
      <c r="B519" s="39"/>
      <c r="C519" s="40"/>
      <c r="D519" s="231" t="s">
        <v>144</v>
      </c>
      <c r="E519" s="40"/>
      <c r="F519" s="232" t="s">
        <v>858</v>
      </c>
      <c r="G519" s="40"/>
      <c r="H519" s="40"/>
      <c r="I519" s="233"/>
      <c r="J519" s="40"/>
      <c r="K519" s="40"/>
      <c r="L519" s="44"/>
      <c r="M519" s="234"/>
      <c r="N519" s="235"/>
      <c r="O519" s="91"/>
      <c r="P519" s="91"/>
      <c r="Q519" s="91"/>
      <c r="R519" s="91"/>
      <c r="S519" s="91"/>
      <c r="T519" s="92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T519" s="17" t="s">
        <v>144</v>
      </c>
      <c r="AU519" s="17" t="s">
        <v>142</v>
      </c>
    </row>
    <row r="520" s="13" customFormat="1">
      <c r="A520" s="13"/>
      <c r="B520" s="236"/>
      <c r="C520" s="237"/>
      <c r="D520" s="238" t="s">
        <v>151</v>
      </c>
      <c r="E520" s="239" t="s">
        <v>1</v>
      </c>
      <c r="F520" s="240" t="s">
        <v>809</v>
      </c>
      <c r="G520" s="237"/>
      <c r="H520" s="241">
        <v>25.812999999999999</v>
      </c>
      <c r="I520" s="242"/>
      <c r="J520" s="237"/>
      <c r="K520" s="237"/>
      <c r="L520" s="243"/>
      <c r="M520" s="244"/>
      <c r="N520" s="245"/>
      <c r="O520" s="245"/>
      <c r="P520" s="245"/>
      <c r="Q520" s="245"/>
      <c r="R520" s="245"/>
      <c r="S520" s="245"/>
      <c r="T520" s="246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7" t="s">
        <v>151</v>
      </c>
      <c r="AU520" s="247" t="s">
        <v>142</v>
      </c>
      <c r="AV520" s="13" t="s">
        <v>142</v>
      </c>
      <c r="AW520" s="13" t="s">
        <v>34</v>
      </c>
      <c r="AX520" s="13" t="s">
        <v>85</v>
      </c>
      <c r="AY520" s="247" t="s">
        <v>133</v>
      </c>
    </row>
    <row r="521" s="2" customFormat="1" ht="24.15" customHeight="1">
      <c r="A521" s="38"/>
      <c r="B521" s="39"/>
      <c r="C521" s="218" t="s">
        <v>859</v>
      </c>
      <c r="D521" s="218" t="s">
        <v>136</v>
      </c>
      <c r="E521" s="219" t="s">
        <v>860</v>
      </c>
      <c r="F521" s="220" t="s">
        <v>861</v>
      </c>
      <c r="G521" s="221" t="s">
        <v>321</v>
      </c>
      <c r="H521" s="222">
        <v>0.106</v>
      </c>
      <c r="I521" s="223"/>
      <c r="J521" s="224">
        <f>ROUND(I521*H521,2)</f>
        <v>0</v>
      </c>
      <c r="K521" s="220" t="s">
        <v>140</v>
      </c>
      <c r="L521" s="44"/>
      <c r="M521" s="225" t="s">
        <v>1</v>
      </c>
      <c r="N521" s="226" t="s">
        <v>43</v>
      </c>
      <c r="O521" s="91"/>
      <c r="P521" s="227">
        <f>O521*H521</f>
        <v>0</v>
      </c>
      <c r="Q521" s="227">
        <v>0</v>
      </c>
      <c r="R521" s="227">
        <f>Q521*H521</f>
        <v>0</v>
      </c>
      <c r="S521" s="227">
        <v>0</v>
      </c>
      <c r="T521" s="228">
        <f>S521*H521</f>
        <v>0</v>
      </c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R521" s="229" t="s">
        <v>238</v>
      </c>
      <c r="AT521" s="229" t="s">
        <v>136</v>
      </c>
      <c r="AU521" s="229" t="s">
        <v>142</v>
      </c>
      <c r="AY521" s="17" t="s">
        <v>133</v>
      </c>
      <c r="BE521" s="230">
        <f>IF(N521="základní",J521,0)</f>
        <v>0</v>
      </c>
      <c r="BF521" s="230">
        <f>IF(N521="snížená",J521,0)</f>
        <v>0</v>
      </c>
      <c r="BG521" s="230">
        <f>IF(N521="zákl. přenesená",J521,0)</f>
        <v>0</v>
      </c>
      <c r="BH521" s="230">
        <f>IF(N521="sníž. přenesená",J521,0)</f>
        <v>0</v>
      </c>
      <c r="BI521" s="230">
        <f>IF(N521="nulová",J521,0)</f>
        <v>0</v>
      </c>
      <c r="BJ521" s="17" t="s">
        <v>142</v>
      </c>
      <c r="BK521" s="230">
        <f>ROUND(I521*H521,2)</f>
        <v>0</v>
      </c>
      <c r="BL521" s="17" t="s">
        <v>238</v>
      </c>
      <c r="BM521" s="229" t="s">
        <v>862</v>
      </c>
    </row>
    <row r="522" s="2" customFormat="1">
      <c r="A522" s="38"/>
      <c r="B522" s="39"/>
      <c r="C522" s="40"/>
      <c r="D522" s="231" t="s">
        <v>144</v>
      </c>
      <c r="E522" s="40"/>
      <c r="F522" s="232" t="s">
        <v>863</v>
      </c>
      <c r="G522" s="40"/>
      <c r="H522" s="40"/>
      <c r="I522" s="233"/>
      <c r="J522" s="40"/>
      <c r="K522" s="40"/>
      <c r="L522" s="44"/>
      <c r="M522" s="234"/>
      <c r="N522" s="235"/>
      <c r="O522" s="91"/>
      <c r="P522" s="91"/>
      <c r="Q522" s="91"/>
      <c r="R522" s="91"/>
      <c r="S522" s="91"/>
      <c r="T522" s="92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T522" s="17" t="s">
        <v>144</v>
      </c>
      <c r="AU522" s="17" t="s">
        <v>142</v>
      </c>
    </row>
    <row r="523" s="2" customFormat="1" ht="33" customHeight="1">
      <c r="A523" s="38"/>
      <c r="B523" s="39"/>
      <c r="C523" s="218" t="s">
        <v>864</v>
      </c>
      <c r="D523" s="218" t="s">
        <v>136</v>
      </c>
      <c r="E523" s="219" t="s">
        <v>865</v>
      </c>
      <c r="F523" s="220" t="s">
        <v>866</v>
      </c>
      <c r="G523" s="221" t="s">
        <v>321</v>
      </c>
      <c r="H523" s="222">
        <v>0.106</v>
      </c>
      <c r="I523" s="223"/>
      <c r="J523" s="224">
        <f>ROUND(I523*H523,2)</f>
        <v>0</v>
      </c>
      <c r="K523" s="220" t="s">
        <v>140</v>
      </c>
      <c r="L523" s="44"/>
      <c r="M523" s="225" t="s">
        <v>1</v>
      </c>
      <c r="N523" s="226" t="s">
        <v>43</v>
      </c>
      <c r="O523" s="91"/>
      <c r="P523" s="227">
        <f>O523*H523</f>
        <v>0</v>
      </c>
      <c r="Q523" s="227">
        <v>0</v>
      </c>
      <c r="R523" s="227">
        <f>Q523*H523</f>
        <v>0</v>
      </c>
      <c r="S523" s="227">
        <v>0</v>
      </c>
      <c r="T523" s="228">
        <f>S523*H523</f>
        <v>0</v>
      </c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R523" s="229" t="s">
        <v>238</v>
      </c>
      <c r="AT523" s="229" t="s">
        <v>136</v>
      </c>
      <c r="AU523" s="229" t="s">
        <v>142</v>
      </c>
      <c r="AY523" s="17" t="s">
        <v>133</v>
      </c>
      <c r="BE523" s="230">
        <f>IF(N523="základní",J523,0)</f>
        <v>0</v>
      </c>
      <c r="BF523" s="230">
        <f>IF(N523="snížená",J523,0)</f>
        <v>0</v>
      </c>
      <c r="BG523" s="230">
        <f>IF(N523="zákl. přenesená",J523,0)</f>
        <v>0</v>
      </c>
      <c r="BH523" s="230">
        <f>IF(N523="sníž. přenesená",J523,0)</f>
        <v>0</v>
      </c>
      <c r="BI523" s="230">
        <f>IF(N523="nulová",J523,0)</f>
        <v>0</v>
      </c>
      <c r="BJ523" s="17" t="s">
        <v>142</v>
      </c>
      <c r="BK523" s="230">
        <f>ROUND(I523*H523,2)</f>
        <v>0</v>
      </c>
      <c r="BL523" s="17" t="s">
        <v>238</v>
      </c>
      <c r="BM523" s="229" t="s">
        <v>867</v>
      </c>
    </row>
    <row r="524" s="2" customFormat="1">
      <c r="A524" s="38"/>
      <c r="B524" s="39"/>
      <c r="C524" s="40"/>
      <c r="D524" s="231" t="s">
        <v>144</v>
      </c>
      <c r="E524" s="40"/>
      <c r="F524" s="232" t="s">
        <v>868</v>
      </c>
      <c r="G524" s="40"/>
      <c r="H524" s="40"/>
      <c r="I524" s="233"/>
      <c r="J524" s="40"/>
      <c r="K524" s="40"/>
      <c r="L524" s="44"/>
      <c r="M524" s="234"/>
      <c r="N524" s="235"/>
      <c r="O524" s="91"/>
      <c r="P524" s="91"/>
      <c r="Q524" s="91"/>
      <c r="R524" s="91"/>
      <c r="S524" s="91"/>
      <c r="T524" s="92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T524" s="17" t="s">
        <v>144</v>
      </c>
      <c r="AU524" s="17" t="s">
        <v>142</v>
      </c>
    </row>
    <row r="525" s="12" customFormat="1" ht="22.8" customHeight="1">
      <c r="A525" s="12"/>
      <c r="B525" s="202"/>
      <c r="C525" s="203"/>
      <c r="D525" s="204" t="s">
        <v>76</v>
      </c>
      <c r="E525" s="216" t="s">
        <v>869</v>
      </c>
      <c r="F525" s="216" t="s">
        <v>870</v>
      </c>
      <c r="G525" s="203"/>
      <c r="H525" s="203"/>
      <c r="I525" s="206"/>
      <c r="J525" s="217">
        <f>BK525</f>
        <v>0</v>
      </c>
      <c r="K525" s="203"/>
      <c r="L525" s="208"/>
      <c r="M525" s="209"/>
      <c r="N525" s="210"/>
      <c r="O525" s="210"/>
      <c r="P525" s="211">
        <f>SUM(P526:P574)</f>
        <v>0</v>
      </c>
      <c r="Q525" s="210"/>
      <c r="R525" s="211">
        <f>SUM(R526:R574)</f>
        <v>0.5228444000000001</v>
      </c>
      <c r="S525" s="210"/>
      <c r="T525" s="212">
        <f>SUM(T526:T574)</f>
        <v>1.9485835</v>
      </c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R525" s="213" t="s">
        <v>142</v>
      </c>
      <c r="AT525" s="214" t="s">
        <v>76</v>
      </c>
      <c r="AU525" s="214" t="s">
        <v>85</v>
      </c>
      <c r="AY525" s="213" t="s">
        <v>133</v>
      </c>
      <c r="BK525" s="215">
        <f>SUM(BK526:BK574)</f>
        <v>0</v>
      </c>
    </row>
    <row r="526" s="2" customFormat="1" ht="16.5" customHeight="1">
      <c r="A526" s="38"/>
      <c r="B526" s="39"/>
      <c r="C526" s="218" t="s">
        <v>871</v>
      </c>
      <c r="D526" s="218" t="s">
        <v>136</v>
      </c>
      <c r="E526" s="219" t="s">
        <v>872</v>
      </c>
      <c r="F526" s="220" t="s">
        <v>873</v>
      </c>
      <c r="G526" s="221" t="s">
        <v>148</v>
      </c>
      <c r="H526" s="222">
        <v>27.367999999999999</v>
      </c>
      <c r="I526" s="223"/>
      <c r="J526" s="224">
        <f>ROUND(I526*H526,2)</f>
        <v>0</v>
      </c>
      <c r="K526" s="220" t="s">
        <v>140</v>
      </c>
      <c r="L526" s="44"/>
      <c r="M526" s="225" t="s">
        <v>1</v>
      </c>
      <c r="N526" s="226" t="s">
        <v>43</v>
      </c>
      <c r="O526" s="91"/>
      <c r="P526" s="227">
        <f>O526*H526</f>
        <v>0</v>
      </c>
      <c r="Q526" s="227">
        <v>0</v>
      </c>
      <c r="R526" s="227">
        <f>Q526*H526</f>
        <v>0</v>
      </c>
      <c r="S526" s="227">
        <v>0</v>
      </c>
      <c r="T526" s="228">
        <f>S526*H526</f>
        <v>0</v>
      </c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R526" s="229" t="s">
        <v>238</v>
      </c>
      <c r="AT526" s="229" t="s">
        <v>136</v>
      </c>
      <c r="AU526" s="229" t="s">
        <v>142</v>
      </c>
      <c r="AY526" s="17" t="s">
        <v>133</v>
      </c>
      <c r="BE526" s="230">
        <f>IF(N526="základní",J526,0)</f>
        <v>0</v>
      </c>
      <c r="BF526" s="230">
        <f>IF(N526="snížená",J526,0)</f>
        <v>0</v>
      </c>
      <c r="BG526" s="230">
        <f>IF(N526="zákl. přenesená",J526,0)</f>
        <v>0</v>
      </c>
      <c r="BH526" s="230">
        <f>IF(N526="sníž. přenesená",J526,0)</f>
        <v>0</v>
      </c>
      <c r="BI526" s="230">
        <f>IF(N526="nulová",J526,0)</f>
        <v>0</v>
      </c>
      <c r="BJ526" s="17" t="s">
        <v>142</v>
      </c>
      <c r="BK526" s="230">
        <f>ROUND(I526*H526,2)</f>
        <v>0</v>
      </c>
      <c r="BL526" s="17" t="s">
        <v>238</v>
      </c>
      <c r="BM526" s="229" t="s">
        <v>874</v>
      </c>
    </row>
    <row r="527" s="2" customFormat="1">
      <c r="A527" s="38"/>
      <c r="B527" s="39"/>
      <c r="C527" s="40"/>
      <c r="D527" s="231" t="s">
        <v>144</v>
      </c>
      <c r="E527" s="40"/>
      <c r="F527" s="232" t="s">
        <v>875</v>
      </c>
      <c r="G527" s="40"/>
      <c r="H527" s="40"/>
      <c r="I527" s="233"/>
      <c r="J527" s="40"/>
      <c r="K527" s="40"/>
      <c r="L527" s="44"/>
      <c r="M527" s="234"/>
      <c r="N527" s="235"/>
      <c r="O527" s="91"/>
      <c r="P527" s="91"/>
      <c r="Q527" s="91"/>
      <c r="R527" s="91"/>
      <c r="S527" s="91"/>
      <c r="T527" s="92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T527" s="17" t="s">
        <v>144</v>
      </c>
      <c r="AU527" s="17" t="s">
        <v>142</v>
      </c>
    </row>
    <row r="528" s="13" customFormat="1">
      <c r="A528" s="13"/>
      <c r="B528" s="236"/>
      <c r="C528" s="237"/>
      <c r="D528" s="238" t="s">
        <v>151</v>
      </c>
      <c r="E528" s="239" t="s">
        <v>1</v>
      </c>
      <c r="F528" s="240" t="s">
        <v>876</v>
      </c>
      <c r="G528" s="237"/>
      <c r="H528" s="241">
        <v>20.536000000000001</v>
      </c>
      <c r="I528" s="242"/>
      <c r="J528" s="237"/>
      <c r="K528" s="237"/>
      <c r="L528" s="243"/>
      <c r="M528" s="244"/>
      <c r="N528" s="245"/>
      <c r="O528" s="245"/>
      <c r="P528" s="245"/>
      <c r="Q528" s="245"/>
      <c r="R528" s="245"/>
      <c r="S528" s="245"/>
      <c r="T528" s="246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47" t="s">
        <v>151</v>
      </c>
      <c r="AU528" s="247" t="s">
        <v>142</v>
      </c>
      <c r="AV528" s="13" t="s">
        <v>142</v>
      </c>
      <c r="AW528" s="13" t="s">
        <v>34</v>
      </c>
      <c r="AX528" s="13" t="s">
        <v>77</v>
      </c>
      <c r="AY528" s="247" t="s">
        <v>133</v>
      </c>
    </row>
    <row r="529" s="13" customFormat="1">
      <c r="A529" s="13"/>
      <c r="B529" s="236"/>
      <c r="C529" s="237"/>
      <c r="D529" s="238" t="s">
        <v>151</v>
      </c>
      <c r="E529" s="239" t="s">
        <v>1</v>
      </c>
      <c r="F529" s="240" t="s">
        <v>877</v>
      </c>
      <c r="G529" s="237"/>
      <c r="H529" s="241">
        <v>6.8319999999999999</v>
      </c>
      <c r="I529" s="242"/>
      <c r="J529" s="237"/>
      <c r="K529" s="237"/>
      <c r="L529" s="243"/>
      <c r="M529" s="244"/>
      <c r="N529" s="245"/>
      <c r="O529" s="245"/>
      <c r="P529" s="245"/>
      <c r="Q529" s="245"/>
      <c r="R529" s="245"/>
      <c r="S529" s="245"/>
      <c r="T529" s="246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47" t="s">
        <v>151</v>
      </c>
      <c r="AU529" s="247" t="s">
        <v>142</v>
      </c>
      <c r="AV529" s="13" t="s">
        <v>142</v>
      </c>
      <c r="AW529" s="13" t="s">
        <v>34</v>
      </c>
      <c r="AX529" s="13" t="s">
        <v>77</v>
      </c>
      <c r="AY529" s="247" t="s">
        <v>133</v>
      </c>
    </row>
    <row r="530" s="14" customFormat="1">
      <c r="A530" s="14"/>
      <c r="B530" s="248"/>
      <c r="C530" s="249"/>
      <c r="D530" s="238" t="s">
        <v>151</v>
      </c>
      <c r="E530" s="250" t="s">
        <v>1</v>
      </c>
      <c r="F530" s="251" t="s">
        <v>168</v>
      </c>
      <c r="G530" s="249"/>
      <c r="H530" s="252">
        <v>27.367999999999999</v>
      </c>
      <c r="I530" s="253"/>
      <c r="J530" s="249"/>
      <c r="K530" s="249"/>
      <c r="L530" s="254"/>
      <c r="M530" s="255"/>
      <c r="N530" s="256"/>
      <c r="O530" s="256"/>
      <c r="P530" s="256"/>
      <c r="Q530" s="256"/>
      <c r="R530" s="256"/>
      <c r="S530" s="256"/>
      <c r="T530" s="257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58" t="s">
        <v>151</v>
      </c>
      <c r="AU530" s="258" t="s">
        <v>142</v>
      </c>
      <c r="AV530" s="14" t="s">
        <v>141</v>
      </c>
      <c r="AW530" s="14" t="s">
        <v>34</v>
      </c>
      <c r="AX530" s="14" t="s">
        <v>85</v>
      </c>
      <c r="AY530" s="258" t="s">
        <v>133</v>
      </c>
    </row>
    <row r="531" s="2" customFormat="1" ht="16.5" customHeight="1">
      <c r="A531" s="38"/>
      <c r="B531" s="39"/>
      <c r="C531" s="218" t="s">
        <v>878</v>
      </c>
      <c r="D531" s="218" t="s">
        <v>136</v>
      </c>
      <c r="E531" s="219" t="s">
        <v>879</v>
      </c>
      <c r="F531" s="220" t="s">
        <v>880</v>
      </c>
      <c r="G531" s="221" t="s">
        <v>148</v>
      </c>
      <c r="H531" s="222">
        <v>27.367999999999999</v>
      </c>
      <c r="I531" s="223"/>
      <c r="J531" s="224">
        <f>ROUND(I531*H531,2)</f>
        <v>0</v>
      </c>
      <c r="K531" s="220" t="s">
        <v>140</v>
      </c>
      <c r="L531" s="44"/>
      <c r="M531" s="225" t="s">
        <v>1</v>
      </c>
      <c r="N531" s="226" t="s">
        <v>43</v>
      </c>
      <c r="O531" s="91"/>
      <c r="P531" s="227">
        <f>O531*H531</f>
        <v>0</v>
      </c>
      <c r="Q531" s="227">
        <v>0.00029999999999999997</v>
      </c>
      <c r="R531" s="227">
        <f>Q531*H531</f>
        <v>0.0082103999999999996</v>
      </c>
      <c r="S531" s="227">
        <v>0</v>
      </c>
      <c r="T531" s="228">
        <f>S531*H531</f>
        <v>0</v>
      </c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R531" s="229" t="s">
        <v>238</v>
      </c>
      <c r="AT531" s="229" t="s">
        <v>136</v>
      </c>
      <c r="AU531" s="229" t="s">
        <v>142</v>
      </c>
      <c r="AY531" s="17" t="s">
        <v>133</v>
      </c>
      <c r="BE531" s="230">
        <f>IF(N531="základní",J531,0)</f>
        <v>0</v>
      </c>
      <c r="BF531" s="230">
        <f>IF(N531="snížená",J531,0)</f>
        <v>0</v>
      </c>
      <c r="BG531" s="230">
        <f>IF(N531="zákl. přenesená",J531,0)</f>
        <v>0</v>
      </c>
      <c r="BH531" s="230">
        <f>IF(N531="sníž. přenesená",J531,0)</f>
        <v>0</v>
      </c>
      <c r="BI531" s="230">
        <f>IF(N531="nulová",J531,0)</f>
        <v>0</v>
      </c>
      <c r="BJ531" s="17" t="s">
        <v>142</v>
      </c>
      <c r="BK531" s="230">
        <f>ROUND(I531*H531,2)</f>
        <v>0</v>
      </c>
      <c r="BL531" s="17" t="s">
        <v>238</v>
      </c>
      <c r="BM531" s="229" t="s">
        <v>881</v>
      </c>
    </row>
    <row r="532" s="2" customFormat="1">
      <c r="A532" s="38"/>
      <c r="B532" s="39"/>
      <c r="C532" s="40"/>
      <c r="D532" s="231" t="s">
        <v>144</v>
      </c>
      <c r="E532" s="40"/>
      <c r="F532" s="232" t="s">
        <v>882</v>
      </c>
      <c r="G532" s="40"/>
      <c r="H532" s="40"/>
      <c r="I532" s="233"/>
      <c r="J532" s="40"/>
      <c r="K532" s="40"/>
      <c r="L532" s="44"/>
      <c r="M532" s="234"/>
      <c r="N532" s="235"/>
      <c r="O532" s="91"/>
      <c r="P532" s="91"/>
      <c r="Q532" s="91"/>
      <c r="R532" s="91"/>
      <c r="S532" s="91"/>
      <c r="T532" s="92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T532" s="17" t="s">
        <v>144</v>
      </c>
      <c r="AU532" s="17" t="s">
        <v>142</v>
      </c>
    </row>
    <row r="533" s="13" customFormat="1">
      <c r="A533" s="13"/>
      <c r="B533" s="236"/>
      <c r="C533" s="237"/>
      <c r="D533" s="238" t="s">
        <v>151</v>
      </c>
      <c r="E533" s="239" t="s">
        <v>1</v>
      </c>
      <c r="F533" s="240" t="s">
        <v>876</v>
      </c>
      <c r="G533" s="237"/>
      <c r="H533" s="241">
        <v>20.536000000000001</v>
      </c>
      <c r="I533" s="242"/>
      <c r="J533" s="237"/>
      <c r="K533" s="237"/>
      <c r="L533" s="243"/>
      <c r="M533" s="244"/>
      <c r="N533" s="245"/>
      <c r="O533" s="245"/>
      <c r="P533" s="245"/>
      <c r="Q533" s="245"/>
      <c r="R533" s="245"/>
      <c r="S533" s="245"/>
      <c r="T533" s="246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47" t="s">
        <v>151</v>
      </c>
      <c r="AU533" s="247" t="s">
        <v>142</v>
      </c>
      <c r="AV533" s="13" t="s">
        <v>142</v>
      </c>
      <c r="AW533" s="13" t="s">
        <v>34</v>
      </c>
      <c r="AX533" s="13" t="s">
        <v>77</v>
      </c>
      <c r="AY533" s="247" t="s">
        <v>133</v>
      </c>
    </row>
    <row r="534" s="13" customFormat="1">
      <c r="A534" s="13"/>
      <c r="B534" s="236"/>
      <c r="C534" s="237"/>
      <c r="D534" s="238" t="s">
        <v>151</v>
      </c>
      <c r="E534" s="239" t="s">
        <v>1</v>
      </c>
      <c r="F534" s="240" t="s">
        <v>877</v>
      </c>
      <c r="G534" s="237"/>
      <c r="H534" s="241">
        <v>6.8319999999999999</v>
      </c>
      <c r="I534" s="242"/>
      <c r="J534" s="237"/>
      <c r="K534" s="237"/>
      <c r="L534" s="243"/>
      <c r="M534" s="244"/>
      <c r="N534" s="245"/>
      <c r="O534" s="245"/>
      <c r="P534" s="245"/>
      <c r="Q534" s="245"/>
      <c r="R534" s="245"/>
      <c r="S534" s="245"/>
      <c r="T534" s="246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47" t="s">
        <v>151</v>
      </c>
      <c r="AU534" s="247" t="s">
        <v>142</v>
      </c>
      <c r="AV534" s="13" t="s">
        <v>142</v>
      </c>
      <c r="AW534" s="13" t="s">
        <v>34</v>
      </c>
      <c r="AX534" s="13" t="s">
        <v>77</v>
      </c>
      <c r="AY534" s="247" t="s">
        <v>133</v>
      </c>
    </row>
    <row r="535" s="14" customFormat="1">
      <c r="A535" s="14"/>
      <c r="B535" s="248"/>
      <c r="C535" s="249"/>
      <c r="D535" s="238" t="s">
        <v>151</v>
      </c>
      <c r="E535" s="250" t="s">
        <v>1</v>
      </c>
      <c r="F535" s="251" t="s">
        <v>168</v>
      </c>
      <c r="G535" s="249"/>
      <c r="H535" s="252">
        <v>27.367999999999999</v>
      </c>
      <c r="I535" s="253"/>
      <c r="J535" s="249"/>
      <c r="K535" s="249"/>
      <c r="L535" s="254"/>
      <c r="M535" s="255"/>
      <c r="N535" s="256"/>
      <c r="O535" s="256"/>
      <c r="P535" s="256"/>
      <c r="Q535" s="256"/>
      <c r="R535" s="256"/>
      <c r="S535" s="256"/>
      <c r="T535" s="257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58" t="s">
        <v>151</v>
      </c>
      <c r="AU535" s="258" t="s">
        <v>142</v>
      </c>
      <c r="AV535" s="14" t="s">
        <v>141</v>
      </c>
      <c r="AW535" s="14" t="s">
        <v>34</v>
      </c>
      <c r="AX535" s="14" t="s">
        <v>85</v>
      </c>
      <c r="AY535" s="258" t="s">
        <v>133</v>
      </c>
    </row>
    <row r="536" s="2" customFormat="1" ht="24.15" customHeight="1">
      <c r="A536" s="38"/>
      <c r="B536" s="39"/>
      <c r="C536" s="218" t="s">
        <v>883</v>
      </c>
      <c r="D536" s="218" t="s">
        <v>136</v>
      </c>
      <c r="E536" s="219" t="s">
        <v>884</v>
      </c>
      <c r="F536" s="220" t="s">
        <v>885</v>
      </c>
      <c r="G536" s="221" t="s">
        <v>148</v>
      </c>
      <c r="H536" s="222">
        <v>20.536000000000001</v>
      </c>
      <c r="I536" s="223"/>
      <c r="J536" s="224">
        <f>ROUND(I536*H536,2)</f>
        <v>0</v>
      </c>
      <c r="K536" s="220" t="s">
        <v>140</v>
      </c>
      <c r="L536" s="44"/>
      <c r="M536" s="225" t="s">
        <v>1</v>
      </c>
      <c r="N536" s="226" t="s">
        <v>43</v>
      </c>
      <c r="O536" s="91"/>
      <c r="P536" s="227">
        <f>O536*H536</f>
        <v>0</v>
      </c>
      <c r="Q536" s="227">
        <v>0.0015</v>
      </c>
      <c r="R536" s="227">
        <f>Q536*H536</f>
        <v>0.030804000000000002</v>
      </c>
      <c r="S536" s="227">
        <v>0</v>
      </c>
      <c r="T536" s="228">
        <f>S536*H536</f>
        <v>0</v>
      </c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R536" s="229" t="s">
        <v>238</v>
      </c>
      <c r="AT536" s="229" t="s">
        <v>136</v>
      </c>
      <c r="AU536" s="229" t="s">
        <v>142</v>
      </c>
      <c r="AY536" s="17" t="s">
        <v>133</v>
      </c>
      <c r="BE536" s="230">
        <f>IF(N536="základní",J536,0)</f>
        <v>0</v>
      </c>
      <c r="BF536" s="230">
        <f>IF(N536="snížená",J536,0)</f>
        <v>0</v>
      </c>
      <c r="BG536" s="230">
        <f>IF(N536="zákl. přenesená",J536,0)</f>
        <v>0</v>
      </c>
      <c r="BH536" s="230">
        <f>IF(N536="sníž. přenesená",J536,0)</f>
        <v>0</v>
      </c>
      <c r="BI536" s="230">
        <f>IF(N536="nulová",J536,0)</f>
        <v>0</v>
      </c>
      <c r="BJ536" s="17" t="s">
        <v>142</v>
      </c>
      <c r="BK536" s="230">
        <f>ROUND(I536*H536,2)</f>
        <v>0</v>
      </c>
      <c r="BL536" s="17" t="s">
        <v>238</v>
      </c>
      <c r="BM536" s="229" t="s">
        <v>886</v>
      </c>
    </row>
    <row r="537" s="2" customFormat="1">
      <c r="A537" s="38"/>
      <c r="B537" s="39"/>
      <c r="C537" s="40"/>
      <c r="D537" s="231" t="s">
        <v>144</v>
      </c>
      <c r="E537" s="40"/>
      <c r="F537" s="232" t="s">
        <v>887</v>
      </c>
      <c r="G537" s="40"/>
      <c r="H537" s="40"/>
      <c r="I537" s="233"/>
      <c r="J537" s="40"/>
      <c r="K537" s="40"/>
      <c r="L537" s="44"/>
      <c r="M537" s="234"/>
      <c r="N537" s="235"/>
      <c r="O537" s="91"/>
      <c r="P537" s="91"/>
      <c r="Q537" s="91"/>
      <c r="R537" s="91"/>
      <c r="S537" s="91"/>
      <c r="T537" s="92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T537" s="17" t="s">
        <v>144</v>
      </c>
      <c r="AU537" s="17" t="s">
        <v>142</v>
      </c>
    </row>
    <row r="538" s="13" customFormat="1">
      <c r="A538" s="13"/>
      <c r="B538" s="236"/>
      <c r="C538" s="237"/>
      <c r="D538" s="238" t="s">
        <v>151</v>
      </c>
      <c r="E538" s="239" t="s">
        <v>1</v>
      </c>
      <c r="F538" s="240" t="s">
        <v>876</v>
      </c>
      <c r="G538" s="237"/>
      <c r="H538" s="241">
        <v>20.536000000000001</v>
      </c>
      <c r="I538" s="242"/>
      <c r="J538" s="237"/>
      <c r="K538" s="237"/>
      <c r="L538" s="243"/>
      <c r="M538" s="244"/>
      <c r="N538" s="245"/>
      <c r="O538" s="245"/>
      <c r="P538" s="245"/>
      <c r="Q538" s="245"/>
      <c r="R538" s="245"/>
      <c r="S538" s="245"/>
      <c r="T538" s="246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7" t="s">
        <v>151</v>
      </c>
      <c r="AU538" s="247" t="s">
        <v>142</v>
      </c>
      <c r="AV538" s="13" t="s">
        <v>142</v>
      </c>
      <c r="AW538" s="13" t="s">
        <v>34</v>
      </c>
      <c r="AX538" s="13" t="s">
        <v>85</v>
      </c>
      <c r="AY538" s="247" t="s">
        <v>133</v>
      </c>
    </row>
    <row r="539" s="2" customFormat="1" ht="24.15" customHeight="1">
      <c r="A539" s="38"/>
      <c r="B539" s="39"/>
      <c r="C539" s="218" t="s">
        <v>888</v>
      </c>
      <c r="D539" s="218" t="s">
        <v>136</v>
      </c>
      <c r="E539" s="219" t="s">
        <v>889</v>
      </c>
      <c r="F539" s="220" t="s">
        <v>890</v>
      </c>
      <c r="G539" s="221" t="s">
        <v>148</v>
      </c>
      <c r="H539" s="222">
        <v>23.908999999999999</v>
      </c>
      <c r="I539" s="223"/>
      <c r="J539" s="224">
        <f>ROUND(I539*H539,2)</f>
        <v>0</v>
      </c>
      <c r="K539" s="220" t="s">
        <v>140</v>
      </c>
      <c r="L539" s="44"/>
      <c r="M539" s="225" t="s">
        <v>1</v>
      </c>
      <c r="N539" s="226" t="s">
        <v>43</v>
      </c>
      <c r="O539" s="91"/>
      <c r="P539" s="227">
        <f>O539*H539</f>
        <v>0</v>
      </c>
      <c r="Q539" s="227">
        <v>0</v>
      </c>
      <c r="R539" s="227">
        <f>Q539*H539</f>
        <v>0</v>
      </c>
      <c r="S539" s="227">
        <v>0.081500000000000003</v>
      </c>
      <c r="T539" s="228">
        <f>S539*H539</f>
        <v>1.9485835</v>
      </c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R539" s="229" t="s">
        <v>238</v>
      </c>
      <c r="AT539" s="229" t="s">
        <v>136</v>
      </c>
      <c r="AU539" s="229" t="s">
        <v>142</v>
      </c>
      <c r="AY539" s="17" t="s">
        <v>133</v>
      </c>
      <c r="BE539" s="230">
        <f>IF(N539="základní",J539,0)</f>
        <v>0</v>
      </c>
      <c r="BF539" s="230">
        <f>IF(N539="snížená",J539,0)</f>
        <v>0</v>
      </c>
      <c r="BG539" s="230">
        <f>IF(N539="zákl. přenesená",J539,0)</f>
        <v>0</v>
      </c>
      <c r="BH539" s="230">
        <f>IF(N539="sníž. přenesená",J539,0)</f>
        <v>0</v>
      </c>
      <c r="BI539" s="230">
        <f>IF(N539="nulová",J539,0)</f>
        <v>0</v>
      </c>
      <c r="BJ539" s="17" t="s">
        <v>142</v>
      </c>
      <c r="BK539" s="230">
        <f>ROUND(I539*H539,2)</f>
        <v>0</v>
      </c>
      <c r="BL539" s="17" t="s">
        <v>238</v>
      </c>
      <c r="BM539" s="229" t="s">
        <v>891</v>
      </c>
    </row>
    <row r="540" s="2" customFormat="1">
      <c r="A540" s="38"/>
      <c r="B540" s="39"/>
      <c r="C540" s="40"/>
      <c r="D540" s="231" t="s">
        <v>144</v>
      </c>
      <c r="E540" s="40"/>
      <c r="F540" s="232" t="s">
        <v>892</v>
      </c>
      <c r="G540" s="40"/>
      <c r="H540" s="40"/>
      <c r="I540" s="233"/>
      <c r="J540" s="40"/>
      <c r="K540" s="40"/>
      <c r="L540" s="44"/>
      <c r="M540" s="234"/>
      <c r="N540" s="235"/>
      <c r="O540" s="91"/>
      <c r="P540" s="91"/>
      <c r="Q540" s="91"/>
      <c r="R540" s="91"/>
      <c r="S540" s="91"/>
      <c r="T540" s="92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T540" s="17" t="s">
        <v>144</v>
      </c>
      <c r="AU540" s="17" t="s">
        <v>142</v>
      </c>
    </row>
    <row r="541" s="13" customFormat="1">
      <c r="A541" s="13"/>
      <c r="B541" s="236"/>
      <c r="C541" s="237"/>
      <c r="D541" s="238" t="s">
        <v>151</v>
      </c>
      <c r="E541" s="239" t="s">
        <v>1</v>
      </c>
      <c r="F541" s="240" t="s">
        <v>893</v>
      </c>
      <c r="G541" s="237"/>
      <c r="H541" s="241">
        <v>17.504000000000001</v>
      </c>
      <c r="I541" s="242"/>
      <c r="J541" s="237"/>
      <c r="K541" s="237"/>
      <c r="L541" s="243"/>
      <c r="M541" s="244"/>
      <c r="N541" s="245"/>
      <c r="O541" s="245"/>
      <c r="P541" s="245"/>
      <c r="Q541" s="245"/>
      <c r="R541" s="245"/>
      <c r="S541" s="245"/>
      <c r="T541" s="246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47" t="s">
        <v>151</v>
      </c>
      <c r="AU541" s="247" t="s">
        <v>142</v>
      </c>
      <c r="AV541" s="13" t="s">
        <v>142</v>
      </c>
      <c r="AW541" s="13" t="s">
        <v>34</v>
      </c>
      <c r="AX541" s="13" t="s">
        <v>77</v>
      </c>
      <c r="AY541" s="247" t="s">
        <v>133</v>
      </c>
    </row>
    <row r="542" s="13" customFormat="1">
      <c r="A542" s="13"/>
      <c r="B542" s="236"/>
      <c r="C542" s="237"/>
      <c r="D542" s="238" t="s">
        <v>151</v>
      </c>
      <c r="E542" s="239" t="s">
        <v>1</v>
      </c>
      <c r="F542" s="240" t="s">
        <v>894</v>
      </c>
      <c r="G542" s="237"/>
      <c r="H542" s="241">
        <v>6.4050000000000002</v>
      </c>
      <c r="I542" s="242"/>
      <c r="J542" s="237"/>
      <c r="K542" s="237"/>
      <c r="L542" s="243"/>
      <c r="M542" s="244"/>
      <c r="N542" s="245"/>
      <c r="O542" s="245"/>
      <c r="P542" s="245"/>
      <c r="Q542" s="245"/>
      <c r="R542" s="245"/>
      <c r="S542" s="245"/>
      <c r="T542" s="246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7" t="s">
        <v>151</v>
      </c>
      <c r="AU542" s="247" t="s">
        <v>142</v>
      </c>
      <c r="AV542" s="13" t="s">
        <v>142</v>
      </c>
      <c r="AW542" s="13" t="s">
        <v>34</v>
      </c>
      <c r="AX542" s="13" t="s">
        <v>77</v>
      </c>
      <c r="AY542" s="247" t="s">
        <v>133</v>
      </c>
    </row>
    <row r="543" s="14" customFormat="1">
      <c r="A543" s="14"/>
      <c r="B543" s="248"/>
      <c r="C543" s="249"/>
      <c r="D543" s="238" t="s">
        <v>151</v>
      </c>
      <c r="E543" s="250" t="s">
        <v>1</v>
      </c>
      <c r="F543" s="251" t="s">
        <v>168</v>
      </c>
      <c r="G543" s="249"/>
      <c r="H543" s="252">
        <v>23.908999999999999</v>
      </c>
      <c r="I543" s="253"/>
      <c r="J543" s="249"/>
      <c r="K543" s="249"/>
      <c r="L543" s="254"/>
      <c r="M543" s="255"/>
      <c r="N543" s="256"/>
      <c r="O543" s="256"/>
      <c r="P543" s="256"/>
      <c r="Q543" s="256"/>
      <c r="R543" s="256"/>
      <c r="S543" s="256"/>
      <c r="T543" s="257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58" t="s">
        <v>151</v>
      </c>
      <c r="AU543" s="258" t="s">
        <v>142</v>
      </c>
      <c r="AV543" s="14" t="s">
        <v>141</v>
      </c>
      <c r="AW543" s="14" t="s">
        <v>34</v>
      </c>
      <c r="AX543" s="14" t="s">
        <v>85</v>
      </c>
      <c r="AY543" s="258" t="s">
        <v>133</v>
      </c>
    </row>
    <row r="544" s="2" customFormat="1" ht="37.8" customHeight="1">
      <c r="A544" s="38"/>
      <c r="B544" s="39"/>
      <c r="C544" s="218" t="s">
        <v>895</v>
      </c>
      <c r="D544" s="218" t="s">
        <v>136</v>
      </c>
      <c r="E544" s="219" t="s">
        <v>896</v>
      </c>
      <c r="F544" s="220" t="s">
        <v>897</v>
      </c>
      <c r="G544" s="221" t="s">
        <v>148</v>
      </c>
      <c r="H544" s="222">
        <v>20.536000000000001</v>
      </c>
      <c r="I544" s="223"/>
      <c r="J544" s="224">
        <f>ROUND(I544*H544,2)</f>
        <v>0</v>
      </c>
      <c r="K544" s="220" t="s">
        <v>140</v>
      </c>
      <c r="L544" s="44"/>
      <c r="M544" s="225" t="s">
        <v>1</v>
      </c>
      <c r="N544" s="226" t="s">
        <v>43</v>
      </c>
      <c r="O544" s="91"/>
      <c r="P544" s="227">
        <f>O544*H544</f>
        <v>0</v>
      </c>
      <c r="Q544" s="227">
        <v>0.0053800000000000002</v>
      </c>
      <c r="R544" s="227">
        <f>Q544*H544</f>
        <v>0.11048368000000002</v>
      </c>
      <c r="S544" s="227">
        <v>0</v>
      </c>
      <c r="T544" s="228">
        <f>S544*H544</f>
        <v>0</v>
      </c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R544" s="229" t="s">
        <v>238</v>
      </c>
      <c r="AT544" s="229" t="s">
        <v>136</v>
      </c>
      <c r="AU544" s="229" t="s">
        <v>142</v>
      </c>
      <c r="AY544" s="17" t="s">
        <v>133</v>
      </c>
      <c r="BE544" s="230">
        <f>IF(N544="základní",J544,0)</f>
        <v>0</v>
      </c>
      <c r="BF544" s="230">
        <f>IF(N544="snížená",J544,0)</f>
        <v>0</v>
      </c>
      <c r="BG544" s="230">
        <f>IF(N544="zákl. přenesená",J544,0)</f>
        <v>0</v>
      </c>
      <c r="BH544" s="230">
        <f>IF(N544="sníž. přenesená",J544,0)</f>
        <v>0</v>
      </c>
      <c r="BI544" s="230">
        <f>IF(N544="nulová",J544,0)</f>
        <v>0</v>
      </c>
      <c r="BJ544" s="17" t="s">
        <v>142</v>
      </c>
      <c r="BK544" s="230">
        <f>ROUND(I544*H544,2)</f>
        <v>0</v>
      </c>
      <c r="BL544" s="17" t="s">
        <v>238</v>
      </c>
      <c r="BM544" s="229" t="s">
        <v>898</v>
      </c>
    </row>
    <row r="545" s="2" customFormat="1">
      <c r="A545" s="38"/>
      <c r="B545" s="39"/>
      <c r="C545" s="40"/>
      <c r="D545" s="231" t="s">
        <v>144</v>
      </c>
      <c r="E545" s="40"/>
      <c r="F545" s="232" t="s">
        <v>899</v>
      </c>
      <c r="G545" s="40"/>
      <c r="H545" s="40"/>
      <c r="I545" s="233"/>
      <c r="J545" s="40"/>
      <c r="K545" s="40"/>
      <c r="L545" s="44"/>
      <c r="M545" s="234"/>
      <c r="N545" s="235"/>
      <c r="O545" s="91"/>
      <c r="P545" s="91"/>
      <c r="Q545" s="91"/>
      <c r="R545" s="91"/>
      <c r="S545" s="91"/>
      <c r="T545" s="92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T545" s="17" t="s">
        <v>144</v>
      </c>
      <c r="AU545" s="17" t="s">
        <v>142</v>
      </c>
    </row>
    <row r="546" s="13" customFormat="1">
      <c r="A546" s="13"/>
      <c r="B546" s="236"/>
      <c r="C546" s="237"/>
      <c r="D546" s="238" t="s">
        <v>151</v>
      </c>
      <c r="E546" s="239" t="s">
        <v>1</v>
      </c>
      <c r="F546" s="240" t="s">
        <v>876</v>
      </c>
      <c r="G546" s="237"/>
      <c r="H546" s="241">
        <v>20.536000000000001</v>
      </c>
      <c r="I546" s="242"/>
      <c r="J546" s="237"/>
      <c r="K546" s="237"/>
      <c r="L546" s="243"/>
      <c r="M546" s="244"/>
      <c r="N546" s="245"/>
      <c r="O546" s="245"/>
      <c r="P546" s="245"/>
      <c r="Q546" s="245"/>
      <c r="R546" s="245"/>
      <c r="S546" s="245"/>
      <c r="T546" s="246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47" t="s">
        <v>151</v>
      </c>
      <c r="AU546" s="247" t="s">
        <v>142</v>
      </c>
      <c r="AV546" s="13" t="s">
        <v>142</v>
      </c>
      <c r="AW546" s="13" t="s">
        <v>34</v>
      </c>
      <c r="AX546" s="13" t="s">
        <v>85</v>
      </c>
      <c r="AY546" s="247" t="s">
        <v>133</v>
      </c>
    </row>
    <row r="547" s="2" customFormat="1" ht="24.15" customHeight="1">
      <c r="A547" s="38"/>
      <c r="B547" s="39"/>
      <c r="C547" s="259" t="s">
        <v>900</v>
      </c>
      <c r="D547" s="259" t="s">
        <v>244</v>
      </c>
      <c r="E547" s="260" t="s">
        <v>901</v>
      </c>
      <c r="F547" s="261" t="s">
        <v>902</v>
      </c>
      <c r="G547" s="262" t="s">
        <v>148</v>
      </c>
      <c r="H547" s="263">
        <v>22.59</v>
      </c>
      <c r="I547" s="264"/>
      <c r="J547" s="265">
        <f>ROUND(I547*H547,2)</f>
        <v>0</v>
      </c>
      <c r="K547" s="261" t="s">
        <v>140</v>
      </c>
      <c r="L547" s="266"/>
      <c r="M547" s="267" t="s">
        <v>1</v>
      </c>
      <c r="N547" s="268" t="s">
        <v>43</v>
      </c>
      <c r="O547" s="91"/>
      <c r="P547" s="227">
        <f>O547*H547</f>
        <v>0</v>
      </c>
      <c r="Q547" s="227">
        <v>0.01112</v>
      </c>
      <c r="R547" s="227">
        <f>Q547*H547</f>
        <v>0.2512008</v>
      </c>
      <c r="S547" s="227">
        <v>0</v>
      </c>
      <c r="T547" s="228">
        <f>S547*H547</f>
        <v>0</v>
      </c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R547" s="229" t="s">
        <v>334</v>
      </c>
      <c r="AT547" s="229" t="s">
        <v>244</v>
      </c>
      <c r="AU547" s="229" t="s">
        <v>142</v>
      </c>
      <c r="AY547" s="17" t="s">
        <v>133</v>
      </c>
      <c r="BE547" s="230">
        <f>IF(N547="základní",J547,0)</f>
        <v>0</v>
      </c>
      <c r="BF547" s="230">
        <f>IF(N547="snížená",J547,0)</f>
        <v>0</v>
      </c>
      <c r="BG547" s="230">
        <f>IF(N547="zákl. přenesená",J547,0)</f>
        <v>0</v>
      </c>
      <c r="BH547" s="230">
        <f>IF(N547="sníž. přenesená",J547,0)</f>
        <v>0</v>
      </c>
      <c r="BI547" s="230">
        <f>IF(N547="nulová",J547,0)</f>
        <v>0</v>
      </c>
      <c r="BJ547" s="17" t="s">
        <v>142</v>
      </c>
      <c r="BK547" s="230">
        <f>ROUND(I547*H547,2)</f>
        <v>0</v>
      </c>
      <c r="BL547" s="17" t="s">
        <v>238</v>
      </c>
      <c r="BM547" s="229" t="s">
        <v>903</v>
      </c>
    </row>
    <row r="548" s="13" customFormat="1">
      <c r="A548" s="13"/>
      <c r="B548" s="236"/>
      <c r="C548" s="237"/>
      <c r="D548" s="238" t="s">
        <v>151</v>
      </c>
      <c r="E548" s="237"/>
      <c r="F548" s="240" t="s">
        <v>904</v>
      </c>
      <c r="G548" s="237"/>
      <c r="H548" s="241">
        <v>22.59</v>
      </c>
      <c r="I548" s="242"/>
      <c r="J548" s="237"/>
      <c r="K548" s="237"/>
      <c r="L548" s="243"/>
      <c r="M548" s="244"/>
      <c r="N548" s="245"/>
      <c r="O548" s="245"/>
      <c r="P548" s="245"/>
      <c r="Q548" s="245"/>
      <c r="R548" s="245"/>
      <c r="S548" s="245"/>
      <c r="T548" s="246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47" t="s">
        <v>151</v>
      </c>
      <c r="AU548" s="247" t="s">
        <v>142</v>
      </c>
      <c r="AV548" s="13" t="s">
        <v>142</v>
      </c>
      <c r="AW548" s="13" t="s">
        <v>4</v>
      </c>
      <c r="AX548" s="13" t="s">
        <v>85</v>
      </c>
      <c r="AY548" s="247" t="s">
        <v>133</v>
      </c>
    </row>
    <row r="549" s="2" customFormat="1" ht="37.8" customHeight="1">
      <c r="A549" s="38"/>
      <c r="B549" s="39"/>
      <c r="C549" s="218" t="s">
        <v>905</v>
      </c>
      <c r="D549" s="218" t="s">
        <v>136</v>
      </c>
      <c r="E549" s="219" t="s">
        <v>906</v>
      </c>
      <c r="F549" s="220" t="s">
        <v>907</v>
      </c>
      <c r="G549" s="221" t="s">
        <v>148</v>
      </c>
      <c r="H549" s="222">
        <v>6.8319999999999999</v>
      </c>
      <c r="I549" s="223"/>
      <c r="J549" s="224">
        <f>ROUND(I549*H549,2)</f>
        <v>0</v>
      </c>
      <c r="K549" s="220" t="s">
        <v>140</v>
      </c>
      <c r="L549" s="44"/>
      <c r="M549" s="225" t="s">
        <v>1</v>
      </c>
      <c r="N549" s="226" t="s">
        <v>43</v>
      </c>
      <c r="O549" s="91"/>
      <c r="P549" s="227">
        <f>O549*H549</f>
        <v>0</v>
      </c>
      <c r="Q549" s="227">
        <v>0.0055799999999999999</v>
      </c>
      <c r="R549" s="227">
        <f>Q549*H549</f>
        <v>0.03812256</v>
      </c>
      <c r="S549" s="227">
        <v>0</v>
      </c>
      <c r="T549" s="228">
        <f>S549*H549</f>
        <v>0</v>
      </c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R549" s="229" t="s">
        <v>238</v>
      </c>
      <c r="AT549" s="229" t="s">
        <v>136</v>
      </c>
      <c r="AU549" s="229" t="s">
        <v>142</v>
      </c>
      <c r="AY549" s="17" t="s">
        <v>133</v>
      </c>
      <c r="BE549" s="230">
        <f>IF(N549="základní",J549,0)</f>
        <v>0</v>
      </c>
      <c r="BF549" s="230">
        <f>IF(N549="snížená",J549,0)</f>
        <v>0</v>
      </c>
      <c r="BG549" s="230">
        <f>IF(N549="zákl. přenesená",J549,0)</f>
        <v>0</v>
      </c>
      <c r="BH549" s="230">
        <f>IF(N549="sníž. přenesená",J549,0)</f>
        <v>0</v>
      </c>
      <c r="BI549" s="230">
        <f>IF(N549="nulová",J549,0)</f>
        <v>0</v>
      </c>
      <c r="BJ549" s="17" t="s">
        <v>142</v>
      </c>
      <c r="BK549" s="230">
        <f>ROUND(I549*H549,2)</f>
        <v>0</v>
      </c>
      <c r="BL549" s="17" t="s">
        <v>238</v>
      </c>
      <c r="BM549" s="229" t="s">
        <v>908</v>
      </c>
    </row>
    <row r="550" s="2" customFormat="1">
      <c r="A550" s="38"/>
      <c r="B550" s="39"/>
      <c r="C550" s="40"/>
      <c r="D550" s="231" t="s">
        <v>144</v>
      </c>
      <c r="E550" s="40"/>
      <c r="F550" s="232" t="s">
        <v>909</v>
      </c>
      <c r="G550" s="40"/>
      <c r="H550" s="40"/>
      <c r="I550" s="233"/>
      <c r="J550" s="40"/>
      <c r="K550" s="40"/>
      <c r="L550" s="44"/>
      <c r="M550" s="234"/>
      <c r="N550" s="235"/>
      <c r="O550" s="91"/>
      <c r="P550" s="91"/>
      <c r="Q550" s="91"/>
      <c r="R550" s="91"/>
      <c r="S550" s="91"/>
      <c r="T550" s="92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T550" s="17" t="s">
        <v>144</v>
      </c>
      <c r="AU550" s="17" t="s">
        <v>142</v>
      </c>
    </row>
    <row r="551" s="13" customFormat="1">
      <c r="A551" s="13"/>
      <c r="B551" s="236"/>
      <c r="C551" s="237"/>
      <c r="D551" s="238" t="s">
        <v>151</v>
      </c>
      <c r="E551" s="239" t="s">
        <v>1</v>
      </c>
      <c r="F551" s="240" t="s">
        <v>877</v>
      </c>
      <c r="G551" s="237"/>
      <c r="H551" s="241">
        <v>6.8319999999999999</v>
      </c>
      <c r="I551" s="242"/>
      <c r="J551" s="237"/>
      <c r="K551" s="237"/>
      <c r="L551" s="243"/>
      <c r="M551" s="244"/>
      <c r="N551" s="245"/>
      <c r="O551" s="245"/>
      <c r="P551" s="245"/>
      <c r="Q551" s="245"/>
      <c r="R551" s="245"/>
      <c r="S551" s="245"/>
      <c r="T551" s="246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7" t="s">
        <v>151</v>
      </c>
      <c r="AU551" s="247" t="s">
        <v>142</v>
      </c>
      <c r="AV551" s="13" t="s">
        <v>142</v>
      </c>
      <c r="AW551" s="13" t="s">
        <v>34</v>
      </c>
      <c r="AX551" s="13" t="s">
        <v>85</v>
      </c>
      <c r="AY551" s="247" t="s">
        <v>133</v>
      </c>
    </row>
    <row r="552" s="2" customFormat="1" ht="24.15" customHeight="1">
      <c r="A552" s="38"/>
      <c r="B552" s="39"/>
      <c r="C552" s="259" t="s">
        <v>910</v>
      </c>
      <c r="D552" s="259" t="s">
        <v>244</v>
      </c>
      <c r="E552" s="260" t="s">
        <v>911</v>
      </c>
      <c r="F552" s="261" t="s">
        <v>912</v>
      </c>
      <c r="G552" s="262" t="s">
        <v>148</v>
      </c>
      <c r="H552" s="263">
        <v>7.8570000000000002</v>
      </c>
      <c r="I552" s="264"/>
      <c r="J552" s="265">
        <f>ROUND(I552*H552,2)</f>
        <v>0</v>
      </c>
      <c r="K552" s="261" t="s">
        <v>140</v>
      </c>
      <c r="L552" s="266"/>
      <c r="M552" s="267" t="s">
        <v>1</v>
      </c>
      <c r="N552" s="268" t="s">
        <v>43</v>
      </c>
      <c r="O552" s="91"/>
      <c r="P552" s="227">
        <f>O552*H552</f>
        <v>0</v>
      </c>
      <c r="Q552" s="227">
        <v>0.00992</v>
      </c>
      <c r="R552" s="227">
        <f>Q552*H552</f>
        <v>0.077941440000000001</v>
      </c>
      <c r="S552" s="227">
        <v>0</v>
      </c>
      <c r="T552" s="228">
        <f>S552*H552</f>
        <v>0</v>
      </c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R552" s="229" t="s">
        <v>334</v>
      </c>
      <c r="AT552" s="229" t="s">
        <v>244</v>
      </c>
      <c r="AU552" s="229" t="s">
        <v>142</v>
      </c>
      <c r="AY552" s="17" t="s">
        <v>133</v>
      </c>
      <c r="BE552" s="230">
        <f>IF(N552="základní",J552,0)</f>
        <v>0</v>
      </c>
      <c r="BF552" s="230">
        <f>IF(N552="snížená",J552,0)</f>
        <v>0</v>
      </c>
      <c r="BG552" s="230">
        <f>IF(N552="zákl. přenesená",J552,0)</f>
        <v>0</v>
      </c>
      <c r="BH552" s="230">
        <f>IF(N552="sníž. přenesená",J552,0)</f>
        <v>0</v>
      </c>
      <c r="BI552" s="230">
        <f>IF(N552="nulová",J552,0)</f>
        <v>0</v>
      </c>
      <c r="BJ552" s="17" t="s">
        <v>142</v>
      </c>
      <c r="BK552" s="230">
        <f>ROUND(I552*H552,2)</f>
        <v>0</v>
      </c>
      <c r="BL552" s="17" t="s">
        <v>238</v>
      </c>
      <c r="BM552" s="229" t="s">
        <v>913</v>
      </c>
    </row>
    <row r="553" s="13" customFormat="1">
      <c r="A553" s="13"/>
      <c r="B553" s="236"/>
      <c r="C553" s="237"/>
      <c r="D553" s="238" t="s">
        <v>151</v>
      </c>
      <c r="E553" s="237"/>
      <c r="F553" s="240" t="s">
        <v>914</v>
      </c>
      <c r="G553" s="237"/>
      <c r="H553" s="241">
        <v>7.8570000000000002</v>
      </c>
      <c r="I553" s="242"/>
      <c r="J553" s="237"/>
      <c r="K553" s="237"/>
      <c r="L553" s="243"/>
      <c r="M553" s="244"/>
      <c r="N553" s="245"/>
      <c r="O553" s="245"/>
      <c r="P553" s="245"/>
      <c r="Q553" s="245"/>
      <c r="R553" s="245"/>
      <c r="S553" s="245"/>
      <c r="T553" s="246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47" t="s">
        <v>151</v>
      </c>
      <c r="AU553" s="247" t="s">
        <v>142</v>
      </c>
      <c r="AV553" s="13" t="s">
        <v>142</v>
      </c>
      <c r="AW553" s="13" t="s">
        <v>4</v>
      </c>
      <c r="AX553" s="13" t="s">
        <v>85</v>
      </c>
      <c r="AY553" s="247" t="s">
        <v>133</v>
      </c>
    </row>
    <row r="554" s="2" customFormat="1" ht="33" customHeight="1">
      <c r="A554" s="38"/>
      <c r="B554" s="39"/>
      <c r="C554" s="218" t="s">
        <v>915</v>
      </c>
      <c r="D554" s="218" t="s">
        <v>136</v>
      </c>
      <c r="E554" s="219" t="s">
        <v>916</v>
      </c>
      <c r="F554" s="220" t="s">
        <v>917</v>
      </c>
      <c r="G554" s="221" t="s">
        <v>148</v>
      </c>
      <c r="H554" s="222">
        <v>27.367999999999999</v>
      </c>
      <c r="I554" s="223"/>
      <c r="J554" s="224">
        <f>ROUND(I554*H554,2)</f>
        <v>0</v>
      </c>
      <c r="K554" s="220" t="s">
        <v>140</v>
      </c>
      <c r="L554" s="44"/>
      <c r="M554" s="225" t="s">
        <v>1</v>
      </c>
      <c r="N554" s="226" t="s">
        <v>43</v>
      </c>
      <c r="O554" s="91"/>
      <c r="P554" s="227">
        <f>O554*H554</f>
        <v>0</v>
      </c>
      <c r="Q554" s="227">
        <v>0</v>
      </c>
      <c r="R554" s="227">
        <f>Q554*H554</f>
        <v>0</v>
      </c>
      <c r="S554" s="227">
        <v>0</v>
      </c>
      <c r="T554" s="228">
        <f>S554*H554</f>
        <v>0</v>
      </c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R554" s="229" t="s">
        <v>238</v>
      </c>
      <c r="AT554" s="229" t="s">
        <v>136</v>
      </c>
      <c r="AU554" s="229" t="s">
        <v>142</v>
      </c>
      <c r="AY554" s="17" t="s">
        <v>133</v>
      </c>
      <c r="BE554" s="230">
        <f>IF(N554="základní",J554,0)</f>
        <v>0</v>
      </c>
      <c r="BF554" s="230">
        <f>IF(N554="snížená",J554,0)</f>
        <v>0</v>
      </c>
      <c r="BG554" s="230">
        <f>IF(N554="zákl. přenesená",J554,0)</f>
        <v>0</v>
      </c>
      <c r="BH554" s="230">
        <f>IF(N554="sníž. přenesená",J554,0)</f>
        <v>0</v>
      </c>
      <c r="BI554" s="230">
        <f>IF(N554="nulová",J554,0)</f>
        <v>0</v>
      </c>
      <c r="BJ554" s="17" t="s">
        <v>142</v>
      </c>
      <c r="BK554" s="230">
        <f>ROUND(I554*H554,2)</f>
        <v>0</v>
      </c>
      <c r="BL554" s="17" t="s">
        <v>238</v>
      </c>
      <c r="BM554" s="229" t="s">
        <v>918</v>
      </c>
    </row>
    <row r="555" s="2" customFormat="1">
      <c r="A555" s="38"/>
      <c r="B555" s="39"/>
      <c r="C555" s="40"/>
      <c r="D555" s="231" t="s">
        <v>144</v>
      </c>
      <c r="E555" s="40"/>
      <c r="F555" s="232" t="s">
        <v>919</v>
      </c>
      <c r="G555" s="40"/>
      <c r="H555" s="40"/>
      <c r="I555" s="233"/>
      <c r="J555" s="40"/>
      <c r="K555" s="40"/>
      <c r="L555" s="44"/>
      <c r="M555" s="234"/>
      <c r="N555" s="235"/>
      <c r="O555" s="91"/>
      <c r="P555" s="91"/>
      <c r="Q555" s="91"/>
      <c r="R555" s="91"/>
      <c r="S555" s="91"/>
      <c r="T555" s="92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T555" s="17" t="s">
        <v>144</v>
      </c>
      <c r="AU555" s="17" t="s">
        <v>142</v>
      </c>
    </row>
    <row r="556" s="2" customFormat="1" ht="24.15" customHeight="1">
      <c r="A556" s="38"/>
      <c r="B556" s="39"/>
      <c r="C556" s="218" t="s">
        <v>920</v>
      </c>
      <c r="D556" s="218" t="s">
        <v>136</v>
      </c>
      <c r="E556" s="219" t="s">
        <v>921</v>
      </c>
      <c r="F556" s="220" t="s">
        <v>922</v>
      </c>
      <c r="G556" s="221" t="s">
        <v>155</v>
      </c>
      <c r="H556" s="222">
        <v>13.08</v>
      </c>
      <c r="I556" s="223"/>
      <c r="J556" s="224">
        <f>ROUND(I556*H556,2)</f>
        <v>0</v>
      </c>
      <c r="K556" s="220" t="s">
        <v>140</v>
      </c>
      <c r="L556" s="44"/>
      <c r="M556" s="225" t="s">
        <v>1</v>
      </c>
      <c r="N556" s="226" t="s">
        <v>43</v>
      </c>
      <c r="O556" s="91"/>
      <c r="P556" s="227">
        <f>O556*H556</f>
        <v>0</v>
      </c>
      <c r="Q556" s="227">
        <v>0.00018000000000000001</v>
      </c>
      <c r="R556" s="227">
        <f>Q556*H556</f>
        <v>0.0023544</v>
      </c>
      <c r="S556" s="227">
        <v>0</v>
      </c>
      <c r="T556" s="228">
        <f>S556*H556</f>
        <v>0</v>
      </c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R556" s="229" t="s">
        <v>238</v>
      </c>
      <c r="AT556" s="229" t="s">
        <v>136</v>
      </c>
      <c r="AU556" s="229" t="s">
        <v>142</v>
      </c>
      <c r="AY556" s="17" t="s">
        <v>133</v>
      </c>
      <c r="BE556" s="230">
        <f>IF(N556="základní",J556,0)</f>
        <v>0</v>
      </c>
      <c r="BF556" s="230">
        <f>IF(N556="snížená",J556,0)</f>
        <v>0</v>
      </c>
      <c r="BG556" s="230">
        <f>IF(N556="zákl. přenesená",J556,0)</f>
        <v>0</v>
      </c>
      <c r="BH556" s="230">
        <f>IF(N556="sníž. přenesená",J556,0)</f>
        <v>0</v>
      </c>
      <c r="BI556" s="230">
        <f>IF(N556="nulová",J556,0)</f>
        <v>0</v>
      </c>
      <c r="BJ556" s="17" t="s">
        <v>142</v>
      </c>
      <c r="BK556" s="230">
        <f>ROUND(I556*H556,2)</f>
        <v>0</v>
      </c>
      <c r="BL556" s="17" t="s">
        <v>238</v>
      </c>
      <c r="BM556" s="229" t="s">
        <v>923</v>
      </c>
    </row>
    <row r="557" s="2" customFormat="1">
      <c r="A557" s="38"/>
      <c r="B557" s="39"/>
      <c r="C557" s="40"/>
      <c r="D557" s="231" t="s">
        <v>144</v>
      </c>
      <c r="E557" s="40"/>
      <c r="F557" s="232" t="s">
        <v>924</v>
      </c>
      <c r="G557" s="40"/>
      <c r="H557" s="40"/>
      <c r="I557" s="233"/>
      <c r="J557" s="40"/>
      <c r="K557" s="40"/>
      <c r="L557" s="44"/>
      <c r="M557" s="234"/>
      <c r="N557" s="235"/>
      <c r="O557" s="91"/>
      <c r="P557" s="91"/>
      <c r="Q557" s="91"/>
      <c r="R557" s="91"/>
      <c r="S557" s="91"/>
      <c r="T557" s="92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T557" s="17" t="s">
        <v>144</v>
      </c>
      <c r="AU557" s="17" t="s">
        <v>142</v>
      </c>
    </row>
    <row r="558" s="13" customFormat="1">
      <c r="A558" s="13"/>
      <c r="B558" s="236"/>
      <c r="C558" s="237"/>
      <c r="D558" s="238" t="s">
        <v>151</v>
      </c>
      <c r="E558" s="239" t="s">
        <v>1</v>
      </c>
      <c r="F558" s="240" t="s">
        <v>925</v>
      </c>
      <c r="G558" s="237"/>
      <c r="H558" s="241">
        <v>9.8800000000000008</v>
      </c>
      <c r="I558" s="242"/>
      <c r="J558" s="237"/>
      <c r="K558" s="237"/>
      <c r="L558" s="243"/>
      <c r="M558" s="244"/>
      <c r="N558" s="245"/>
      <c r="O558" s="245"/>
      <c r="P558" s="245"/>
      <c r="Q558" s="245"/>
      <c r="R558" s="245"/>
      <c r="S558" s="245"/>
      <c r="T558" s="246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47" t="s">
        <v>151</v>
      </c>
      <c r="AU558" s="247" t="s">
        <v>142</v>
      </c>
      <c r="AV558" s="13" t="s">
        <v>142</v>
      </c>
      <c r="AW558" s="13" t="s">
        <v>34</v>
      </c>
      <c r="AX558" s="13" t="s">
        <v>77</v>
      </c>
      <c r="AY558" s="247" t="s">
        <v>133</v>
      </c>
    </row>
    <row r="559" s="13" customFormat="1">
      <c r="A559" s="13"/>
      <c r="B559" s="236"/>
      <c r="C559" s="237"/>
      <c r="D559" s="238" t="s">
        <v>151</v>
      </c>
      <c r="E559" s="239" t="s">
        <v>1</v>
      </c>
      <c r="F559" s="240" t="s">
        <v>926</v>
      </c>
      <c r="G559" s="237"/>
      <c r="H559" s="241">
        <v>3.2000000000000002</v>
      </c>
      <c r="I559" s="242"/>
      <c r="J559" s="237"/>
      <c r="K559" s="237"/>
      <c r="L559" s="243"/>
      <c r="M559" s="244"/>
      <c r="N559" s="245"/>
      <c r="O559" s="245"/>
      <c r="P559" s="245"/>
      <c r="Q559" s="245"/>
      <c r="R559" s="245"/>
      <c r="S559" s="245"/>
      <c r="T559" s="246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T559" s="247" t="s">
        <v>151</v>
      </c>
      <c r="AU559" s="247" t="s">
        <v>142</v>
      </c>
      <c r="AV559" s="13" t="s">
        <v>142</v>
      </c>
      <c r="AW559" s="13" t="s">
        <v>34</v>
      </c>
      <c r="AX559" s="13" t="s">
        <v>77</v>
      </c>
      <c r="AY559" s="247" t="s">
        <v>133</v>
      </c>
    </row>
    <row r="560" s="14" customFormat="1">
      <c r="A560" s="14"/>
      <c r="B560" s="248"/>
      <c r="C560" s="249"/>
      <c r="D560" s="238" t="s">
        <v>151</v>
      </c>
      <c r="E560" s="250" t="s">
        <v>1</v>
      </c>
      <c r="F560" s="251" t="s">
        <v>168</v>
      </c>
      <c r="G560" s="249"/>
      <c r="H560" s="252">
        <v>13.08</v>
      </c>
      <c r="I560" s="253"/>
      <c r="J560" s="249"/>
      <c r="K560" s="249"/>
      <c r="L560" s="254"/>
      <c r="M560" s="255"/>
      <c r="N560" s="256"/>
      <c r="O560" s="256"/>
      <c r="P560" s="256"/>
      <c r="Q560" s="256"/>
      <c r="R560" s="256"/>
      <c r="S560" s="256"/>
      <c r="T560" s="257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258" t="s">
        <v>151</v>
      </c>
      <c r="AU560" s="258" t="s">
        <v>142</v>
      </c>
      <c r="AV560" s="14" t="s">
        <v>141</v>
      </c>
      <c r="AW560" s="14" t="s">
        <v>34</v>
      </c>
      <c r="AX560" s="14" t="s">
        <v>85</v>
      </c>
      <c r="AY560" s="258" t="s">
        <v>133</v>
      </c>
    </row>
    <row r="561" s="2" customFormat="1" ht="16.5" customHeight="1">
      <c r="A561" s="38"/>
      <c r="B561" s="39"/>
      <c r="C561" s="259" t="s">
        <v>927</v>
      </c>
      <c r="D561" s="259" t="s">
        <v>244</v>
      </c>
      <c r="E561" s="260" t="s">
        <v>928</v>
      </c>
      <c r="F561" s="261" t="s">
        <v>929</v>
      </c>
      <c r="G561" s="262" t="s">
        <v>155</v>
      </c>
      <c r="H561" s="263">
        <v>13.734</v>
      </c>
      <c r="I561" s="264"/>
      <c r="J561" s="265">
        <f>ROUND(I561*H561,2)</f>
        <v>0</v>
      </c>
      <c r="K561" s="261" t="s">
        <v>140</v>
      </c>
      <c r="L561" s="266"/>
      <c r="M561" s="267" t="s">
        <v>1</v>
      </c>
      <c r="N561" s="268" t="s">
        <v>43</v>
      </c>
      <c r="O561" s="91"/>
      <c r="P561" s="227">
        <f>O561*H561</f>
        <v>0</v>
      </c>
      <c r="Q561" s="227">
        <v>8.0000000000000007E-05</v>
      </c>
      <c r="R561" s="227">
        <f>Q561*H561</f>
        <v>0.0010987200000000001</v>
      </c>
      <c r="S561" s="227">
        <v>0</v>
      </c>
      <c r="T561" s="228">
        <f>S561*H561</f>
        <v>0</v>
      </c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R561" s="229" t="s">
        <v>334</v>
      </c>
      <c r="AT561" s="229" t="s">
        <v>244</v>
      </c>
      <c r="AU561" s="229" t="s">
        <v>142</v>
      </c>
      <c r="AY561" s="17" t="s">
        <v>133</v>
      </c>
      <c r="BE561" s="230">
        <f>IF(N561="základní",J561,0)</f>
        <v>0</v>
      </c>
      <c r="BF561" s="230">
        <f>IF(N561="snížená",J561,0)</f>
        <v>0</v>
      </c>
      <c r="BG561" s="230">
        <f>IF(N561="zákl. přenesená",J561,0)</f>
        <v>0</v>
      </c>
      <c r="BH561" s="230">
        <f>IF(N561="sníž. přenesená",J561,0)</f>
        <v>0</v>
      </c>
      <c r="BI561" s="230">
        <f>IF(N561="nulová",J561,0)</f>
        <v>0</v>
      </c>
      <c r="BJ561" s="17" t="s">
        <v>142</v>
      </c>
      <c r="BK561" s="230">
        <f>ROUND(I561*H561,2)</f>
        <v>0</v>
      </c>
      <c r="BL561" s="17" t="s">
        <v>238</v>
      </c>
      <c r="BM561" s="229" t="s">
        <v>930</v>
      </c>
    </row>
    <row r="562" s="13" customFormat="1">
      <c r="A562" s="13"/>
      <c r="B562" s="236"/>
      <c r="C562" s="237"/>
      <c r="D562" s="238" t="s">
        <v>151</v>
      </c>
      <c r="E562" s="237"/>
      <c r="F562" s="240" t="s">
        <v>931</v>
      </c>
      <c r="G562" s="237"/>
      <c r="H562" s="241">
        <v>13.734</v>
      </c>
      <c r="I562" s="242"/>
      <c r="J562" s="237"/>
      <c r="K562" s="237"/>
      <c r="L562" s="243"/>
      <c r="M562" s="244"/>
      <c r="N562" s="245"/>
      <c r="O562" s="245"/>
      <c r="P562" s="245"/>
      <c r="Q562" s="245"/>
      <c r="R562" s="245"/>
      <c r="S562" s="245"/>
      <c r="T562" s="246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47" t="s">
        <v>151</v>
      </c>
      <c r="AU562" s="247" t="s">
        <v>142</v>
      </c>
      <c r="AV562" s="13" t="s">
        <v>142</v>
      </c>
      <c r="AW562" s="13" t="s">
        <v>4</v>
      </c>
      <c r="AX562" s="13" t="s">
        <v>85</v>
      </c>
      <c r="AY562" s="247" t="s">
        <v>133</v>
      </c>
    </row>
    <row r="563" s="2" customFormat="1" ht="21.75" customHeight="1">
      <c r="A563" s="38"/>
      <c r="B563" s="39"/>
      <c r="C563" s="218" t="s">
        <v>932</v>
      </c>
      <c r="D563" s="218" t="s">
        <v>136</v>
      </c>
      <c r="E563" s="219" t="s">
        <v>933</v>
      </c>
      <c r="F563" s="220" t="s">
        <v>934</v>
      </c>
      <c r="G563" s="221" t="s">
        <v>139</v>
      </c>
      <c r="H563" s="222">
        <v>1</v>
      </c>
      <c r="I563" s="223"/>
      <c r="J563" s="224">
        <f>ROUND(I563*H563,2)</f>
        <v>0</v>
      </c>
      <c r="K563" s="220" t="s">
        <v>140</v>
      </c>
      <c r="L563" s="44"/>
      <c r="M563" s="225" t="s">
        <v>1</v>
      </c>
      <c r="N563" s="226" t="s">
        <v>43</v>
      </c>
      <c r="O563" s="91"/>
      <c r="P563" s="227">
        <f>O563*H563</f>
        <v>0</v>
      </c>
      <c r="Q563" s="227">
        <v>0.00020000000000000001</v>
      </c>
      <c r="R563" s="227">
        <f>Q563*H563</f>
        <v>0.00020000000000000001</v>
      </c>
      <c r="S563" s="227">
        <v>0</v>
      </c>
      <c r="T563" s="228">
        <f>S563*H563</f>
        <v>0</v>
      </c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R563" s="229" t="s">
        <v>238</v>
      </c>
      <c r="AT563" s="229" t="s">
        <v>136</v>
      </c>
      <c r="AU563" s="229" t="s">
        <v>142</v>
      </c>
      <c r="AY563" s="17" t="s">
        <v>133</v>
      </c>
      <c r="BE563" s="230">
        <f>IF(N563="základní",J563,0)</f>
        <v>0</v>
      </c>
      <c r="BF563" s="230">
        <f>IF(N563="snížená",J563,0)</f>
        <v>0</v>
      </c>
      <c r="BG563" s="230">
        <f>IF(N563="zákl. přenesená",J563,0)</f>
        <v>0</v>
      </c>
      <c r="BH563" s="230">
        <f>IF(N563="sníž. přenesená",J563,0)</f>
        <v>0</v>
      </c>
      <c r="BI563" s="230">
        <f>IF(N563="nulová",J563,0)</f>
        <v>0</v>
      </c>
      <c r="BJ563" s="17" t="s">
        <v>142</v>
      </c>
      <c r="BK563" s="230">
        <f>ROUND(I563*H563,2)</f>
        <v>0</v>
      </c>
      <c r="BL563" s="17" t="s">
        <v>238</v>
      </c>
      <c r="BM563" s="229" t="s">
        <v>935</v>
      </c>
    </row>
    <row r="564" s="2" customFormat="1">
      <c r="A564" s="38"/>
      <c r="B564" s="39"/>
      <c r="C564" s="40"/>
      <c r="D564" s="231" t="s">
        <v>144</v>
      </c>
      <c r="E564" s="40"/>
      <c r="F564" s="232" t="s">
        <v>936</v>
      </c>
      <c r="G564" s="40"/>
      <c r="H564" s="40"/>
      <c r="I564" s="233"/>
      <c r="J564" s="40"/>
      <c r="K564" s="40"/>
      <c r="L564" s="44"/>
      <c r="M564" s="234"/>
      <c r="N564" s="235"/>
      <c r="O564" s="91"/>
      <c r="P564" s="91"/>
      <c r="Q564" s="91"/>
      <c r="R564" s="91"/>
      <c r="S564" s="91"/>
      <c r="T564" s="92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T564" s="17" t="s">
        <v>144</v>
      </c>
      <c r="AU564" s="17" t="s">
        <v>142</v>
      </c>
    </row>
    <row r="565" s="2" customFormat="1" ht="16.5" customHeight="1">
      <c r="A565" s="38"/>
      <c r="B565" s="39"/>
      <c r="C565" s="259" t="s">
        <v>937</v>
      </c>
      <c r="D565" s="259" t="s">
        <v>244</v>
      </c>
      <c r="E565" s="260" t="s">
        <v>938</v>
      </c>
      <c r="F565" s="261" t="s">
        <v>939</v>
      </c>
      <c r="G565" s="262" t="s">
        <v>139</v>
      </c>
      <c r="H565" s="263">
        <v>1</v>
      </c>
      <c r="I565" s="264"/>
      <c r="J565" s="265">
        <f>ROUND(I565*H565,2)</f>
        <v>0</v>
      </c>
      <c r="K565" s="261" t="s">
        <v>140</v>
      </c>
      <c r="L565" s="266"/>
      <c r="M565" s="267" t="s">
        <v>1</v>
      </c>
      <c r="N565" s="268" t="s">
        <v>43</v>
      </c>
      <c r="O565" s="91"/>
      <c r="P565" s="227">
        <f>O565*H565</f>
        <v>0</v>
      </c>
      <c r="Q565" s="227">
        <v>0.00106</v>
      </c>
      <c r="R565" s="227">
        <f>Q565*H565</f>
        <v>0.00106</v>
      </c>
      <c r="S565" s="227">
        <v>0</v>
      </c>
      <c r="T565" s="228">
        <f>S565*H565</f>
        <v>0</v>
      </c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R565" s="229" t="s">
        <v>334</v>
      </c>
      <c r="AT565" s="229" t="s">
        <v>244</v>
      </c>
      <c r="AU565" s="229" t="s">
        <v>142</v>
      </c>
      <c r="AY565" s="17" t="s">
        <v>133</v>
      </c>
      <c r="BE565" s="230">
        <f>IF(N565="základní",J565,0)</f>
        <v>0</v>
      </c>
      <c r="BF565" s="230">
        <f>IF(N565="snížená",J565,0)</f>
        <v>0</v>
      </c>
      <c r="BG565" s="230">
        <f>IF(N565="zákl. přenesená",J565,0)</f>
        <v>0</v>
      </c>
      <c r="BH565" s="230">
        <f>IF(N565="sníž. přenesená",J565,0)</f>
        <v>0</v>
      </c>
      <c r="BI565" s="230">
        <f>IF(N565="nulová",J565,0)</f>
        <v>0</v>
      </c>
      <c r="BJ565" s="17" t="s">
        <v>142</v>
      </c>
      <c r="BK565" s="230">
        <f>ROUND(I565*H565,2)</f>
        <v>0</v>
      </c>
      <c r="BL565" s="17" t="s">
        <v>238</v>
      </c>
      <c r="BM565" s="229" t="s">
        <v>940</v>
      </c>
    </row>
    <row r="566" s="2" customFormat="1" ht="24.15" customHeight="1">
      <c r="A566" s="38"/>
      <c r="B566" s="39"/>
      <c r="C566" s="218" t="s">
        <v>941</v>
      </c>
      <c r="D566" s="218" t="s">
        <v>136</v>
      </c>
      <c r="E566" s="219" t="s">
        <v>942</v>
      </c>
      <c r="F566" s="220" t="s">
        <v>943</v>
      </c>
      <c r="G566" s="221" t="s">
        <v>148</v>
      </c>
      <c r="H566" s="222">
        <v>27.367999999999999</v>
      </c>
      <c r="I566" s="223"/>
      <c r="J566" s="224">
        <f>ROUND(I566*H566,2)</f>
        <v>0</v>
      </c>
      <c r="K566" s="220" t="s">
        <v>140</v>
      </c>
      <c r="L566" s="44"/>
      <c r="M566" s="225" t="s">
        <v>1</v>
      </c>
      <c r="N566" s="226" t="s">
        <v>43</v>
      </c>
      <c r="O566" s="91"/>
      <c r="P566" s="227">
        <f>O566*H566</f>
        <v>0</v>
      </c>
      <c r="Q566" s="227">
        <v>5.0000000000000002E-05</v>
      </c>
      <c r="R566" s="227">
        <f>Q566*H566</f>
        <v>0.0013684000000000001</v>
      </c>
      <c r="S566" s="227">
        <v>0</v>
      </c>
      <c r="T566" s="228">
        <f>S566*H566</f>
        <v>0</v>
      </c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R566" s="229" t="s">
        <v>238</v>
      </c>
      <c r="AT566" s="229" t="s">
        <v>136</v>
      </c>
      <c r="AU566" s="229" t="s">
        <v>142</v>
      </c>
      <c r="AY566" s="17" t="s">
        <v>133</v>
      </c>
      <c r="BE566" s="230">
        <f>IF(N566="základní",J566,0)</f>
        <v>0</v>
      </c>
      <c r="BF566" s="230">
        <f>IF(N566="snížená",J566,0)</f>
        <v>0</v>
      </c>
      <c r="BG566" s="230">
        <f>IF(N566="zákl. přenesená",J566,0)</f>
        <v>0</v>
      </c>
      <c r="BH566" s="230">
        <f>IF(N566="sníž. přenesená",J566,0)</f>
        <v>0</v>
      </c>
      <c r="BI566" s="230">
        <f>IF(N566="nulová",J566,0)</f>
        <v>0</v>
      </c>
      <c r="BJ566" s="17" t="s">
        <v>142</v>
      </c>
      <c r="BK566" s="230">
        <f>ROUND(I566*H566,2)</f>
        <v>0</v>
      </c>
      <c r="BL566" s="17" t="s">
        <v>238</v>
      </c>
      <c r="BM566" s="229" t="s">
        <v>944</v>
      </c>
    </row>
    <row r="567" s="2" customFormat="1">
      <c r="A567" s="38"/>
      <c r="B567" s="39"/>
      <c r="C567" s="40"/>
      <c r="D567" s="231" t="s">
        <v>144</v>
      </c>
      <c r="E567" s="40"/>
      <c r="F567" s="232" t="s">
        <v>945</v>
      </c>
      <c r="G567" s="40"/>
      <c r="H567" s="40"/>
      <c r="I567" s="233"/>
      <c r="J567" s="40"/>
      <c r="K567" s="40"/>
      <c r="L567" s="44"/>
      <c r="M567" s="234"/>
      <c r="N567" s="235"/>
      <c r="O567" s="91"/>
      <c r="P567" s="91"/>
      <c r="Q567" s="91"/>
      <c r="R567" s="91"/>
      <c r="S567" s="91"/>
      <c r="T567" s="92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T567" s="17" t="s">
        <v>144</v>
      </c>
      <c r="AU567" s="17" t="s">
        <v>142</v>
      </c>
    </row>
    <row r="568" s="13" customFormat="1">
      <c r="A568" s="13"/>
      <c r="B568" s="236"/>
      <c r="C568" s="237"/>
      <c r="D568" s="238" t="s">
        <v>151</v>
      </c>
      <c r="E568" s="239" t="s">
        <v>1</v>
      </c>
      <c r="F568" s="240" t="s">
        <v>876</v>
      </c>
      <c r="G568" s="237"/>
      <c r="H568" s="241">
        <v>20.536000000000001</v>
      </c>
      <c r="I568" s="242"/>
      <c r="J568" s="237"/>
      <c r="K568" s="237"/>
      <c r="L568" s="243"/>
      <c r="M568" s="244"/>
      <c r="N568" s="245"/>
      <c r="O568" s="245"/>
      <c r="P568" s="245"/>
      <c r="Q568" s="245"/>
      <c r="R568" s="245"/>
      <c r="S568" s="245"/>
      <c r="T568" s="246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47" t="s">
        <v>151</v>
      </c>
      <c r="AU568" s="247" t="s">
        <v>142</v>
      </c>
      <c r="AV568" s="13" t="s">
        <v>142</v>
      </c>
      <c r="AW568" s="13" t="s">
        <v>34</v>
      </c>
      <c r="AX568" s="13" t="s">
        <v>77</v>
      </c>
      <c r="AY568" s="247" t="s">
        <v>133</v>
      </c>
    </row>
    <row r="569" s="13" customFormat="1">
      <c r="A569" s="13"/>
      <c r="B569" s="236"/>
      <c r="C569" s="237"/>
      <c r="D569" s="238" t="s">
        <v>151</v>
      </c>
      <c r="E569" s="239" t="s">
        <v>1</v>
      </c>
      <c r="F569" s="240" t="s">
        <v>877</v>
      </c>
      <c r="G569" s="237"/>
      <c r="H569" s="241">
        <v>6.8319999999999999</v>
      </c>
      <c r="I569" s="242"/>
      <c r="J569" s="237"/>
      <c r="K569" s="237"/>
      <c r="L569" s="243"/>
      <c r="M569" s="244"/>
      <c r="N569" s="245"/>
      <c r="O569" s="245"/>
      <c r="P569" s="245"/>
      <c r="Q569" s="245"/>
      <c r="R569" s="245"/>
      <c r="S569" s="245"/>
      <c r="T569" s="246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247" t="s">
        <v>151</v>
      </c>
      <c r="AU569" s="247" t="s">
        <v>142</v>
      </c>
      <c r="AV569" s="13" t="s">
        <v>142</v>
      </c>
      <c r="AW569" s="13" t="s">
        <v>34</v>
      </c>
      <c r="AX569" s="13" t="s">
        <v>77</v>
      </c>
      <c r="AY569" s="247" t="s">
        <v>133</v>
      </c>
    </row>
    <row r="570" s="14" customFormat="1">
      <c r="A570" s="14"/>
      <c r="B570" s="248"/>
      <c r="C570" s="249"/>
      <c r="D570" s="238" t="s">
        <v>151</v>
      </c>
      <c r="E570" s="250" t="s">
        <v>1</v>
      </c>
      <c r="F570" s="251" t="s">
        <v>168</v>
      </c>
      <c r="G570" s="249"/>
      <c r="H570" s="252">
        <v>27.367999999999999</v>
      </c>
      <c r="I570" s="253"/>
      <c r="J570" s="249"/>
      <c r="K570" s="249"/>
      <c r="L570" s="254"/>
      <c r="M570" s="255"/>
      <c r="N570" s="256"/>
      <c r="O570" s="256"/>
      <c r="P570" s="256"/>
      <c r="Q570" s="256"/>
      <c r="R570" s="256"/>
      <c r="S570" s="256"/>
      <c r="T570" s="257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258" t="s">
        <v>151</v>
      </c>
      <c r="AU570" s="258" t="s">
        <v>142</v>
      </c>
      <c r="AV570" s="14" t="s">
        <v>141</v>
      </c>
      <c r="AW570" s="14" t="s">
        <v>34</v>
      </c>
      <c r="AX570" s="14" t="s">
        <v>85</v>
      </c>
      <c r="AY570" s="258" t="s">
        <v>133</v>
      </c>
    </row>
    <row r="571" s="2" customFormat="1" ht="24.15" customHeight="1">
      <c r="A571" s="38"/>
      <c r="B571" s="39"/>
      <c r="C571" s="218" t="s">
        <v>946</v>
      </c>
      <c r="D571" s="218" t="s">
        <v>136</v>
      </c>
      <c r="E571" s="219" t="s">
        <v>947</v>
      </c>
      <c r="F571" s="220" t="s">
        <v>948</v>
      </c>
      <c r="G571" s="221" t="s">
        <v>321</v>
      </c>
      <c r="H571" s="222">
        <v>0.52300000000000002</v>
      </c>
      <c r="I571" s="223"/>
      <c r="J571" s="224">
        <f>ROUND(I571*H571,2)</f>
        <v>0</v>
      </c>
      <c r="K571" s="220" t="s">
        <v>140</v>
      </c>
      <c r="L571" s="44"/>
      <c r="M571" s="225" t="s">
        <v>1</v>
      </c>
      <c r="N571" s="226" t="s">
        <v>43</v>
      </c>
      <c r="O571" s="91"/>
      <c r="P571" s="227">
        <f>O571*H571</f>
        <v>0</v>
      </c>
      <c r="Q571" s="227">
        <v>0</v>
      </c>
      <c r="R571" s="227">
        <f>Q571*H571</f>
        <v>0</v>
      </c>
      <c r="S571" s="227">
        <v>0</v>
      </c>
      <c r="T571" s="228">
        <f>S571*H571</f>
        <v>0</v>
      </c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R571" s="229" t="s">
        <v>238</v>
      </c>
      <c r="AT571" s="229" t="s">
        <v>136</v>
      </c>
      <c r="AU571" s="229" t="s">
        <v>142</v>
      </c>
      <c r="AY571" s="17" t="s">
        <v>133</v>
      </c>
      <c r="BE571" s="230">
        <f>IF(N571="základní",J571,0)</f>
        <v>0</v>
      </c>
      <c r="BF571" s="230">
        <f>IF(N571="snížená",J571,0)</f>
        <v>0</v>
      </c>
      <c r="BG571" s="230">
        <f>IF(N571="zákl. přenesená",J571,0)</f>
        <v>0</v>
      </c>
      <c r="BH571" s="230">
        <f>IF(N571="sníž. přenesená",J571,0)</f>
        <v>0</v>
      </c>
      <c r="BI571" s="230">
        <f>IF(N571="nulová",J571,0)</f>
        <v>0</v>
      </c>
      <c r="BJ571" s="17" t="s">
        <v>142</v>
      </c>
      <c r="BK571" s="230">
        <f>ROUND(I571*H571,2)</f>
        <v>0</v>
      </c>
      <c r="BL571" s="17" t="s">
        <v>238</v>
      </c>
      <c r="BM571" s="229" t="s">
        <v>949</v>
      </c>
    </row>
    <row r="572" s="2" customFormat="1">
      <c r="A572" s="38"/>
      <c r="B572" s="39"/>
      <c r="C572" s="40"/>
      <c r="D572" s="231" t="s">
        <v>144</v>
      </c>
      <c r="E572" s="40"/>
      <c r="F572" s="232" t="s">
        <v>950</v>
      </c>
      <c r="G572" s="40"/>
      <c r="H572" s="40"/>
      <c r="I572" s="233"/>
      <c r="J572" s="40"/>
      <c r="K572" s="40"/>
      <c r="L572" s="44"/>
      <c r="M572" s="234"/>
      <c r="N572" s="235"/>
      <c r="O572" s="91"/>
      <c r="P572" s="91"/>
      <c r="Q572" s="91"/>
      <c r="R572" s="91"/>
      <c r="S572" s="91"/>
      <c r="T572" s="92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T572" s="17" t="s">
        <v>144</v>
      </c>
      <c r="AU572" s="17" t="s">
        <v>142</v>
      </c>
    </row>
    <row r="573" s="2" customFormat="1" ht="33" customHeight="1">
      <c r="A573" s="38"/>
      <c r="B573" s="39"/>
      <c r="C573" s="218" t="s">
        <v>951</v>
      </c>
      <c r="D573" s="218" t="s">
        <v>136</v>
      </c>
      <c r="E573" s="219" t="s">
        <v>952</v>
      </c>
      <c r="F573" s="220" t="s">
        <v>953</v>
      </c>
      <c r="G573" s="221" t="s">
        <v>321</v>
      </c>
      <c r="H573" s="222">
        <v>0.52300000000000002</v>
      </c>
      <c r="I573" s="223"/>
      <c r="J573" s="224">
        <f>ROUND(I573*H573,2)</f>
        <v>0</v>
      </c>
      <c r="K573" s="220" t="s">
        <v>140</v>
      </c>
      <c r="L573" s="44"/>
      <c r="M573" s="225" t="s">
        <v>1</v>
      </c>
      <c r="N573" s="226" t="s">
        <v>43</v>
      </c>
      <c r="O573" s="91"/>
      <c r="P573" s="227">
        <f>O573*H573</f>
        <v>0</v>
      </c>
      <c r="Q573" s="227">
        <v>0</v>
      </c>
      <c r="R573" s="227">
        <f>Q573*H573</f>
        <v>0</v>
      </c>
      <c r="S573" s="227">
        <v>0</v>
      </c>
      <c r="T573" s="228">
        <f>S573*H573</f>
        <v>0</v>
      </c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R573" s="229" t="s">
        <v>238</v>
      </c>
      <c r="AT573" s="229" t="s">
        <v>136</v>
      </c>
      <c r="AU573" s="229" t="s">
        <v>142</v>
      </c>
      <c r="AY573" s="17" t="s">
        <v>133</v>
      </c>
      <c r="BE573" s="230">
        <f>IF(N573="základní",J573,0)</f>
        <v>0</v>
      </c>
      <c r="BF573" s="230">
        <f>IF(N573="snížená",J573,0)</f>
        <v>0</v>
      </c>
      <c r="BG573" s="230">
        <f>IF(N573="zákl. přenesená",J573,0)</f>
        <v>0</v>
      </c>
      <c r="BH573" s="230">
        <f>IF(N573="sníž. přenesená",J573,0)</f>
        <v>0</v>
      </c>
      <c r="BI573" s="230">
        <f>IF(N573="nulová",J573,0)</f>
        <v>0</v>
      </c>
      <c r="BJ573" s="17" t="s">
        <v>142</v>
      </c>
      <c r="BK573" s="230">
        <f>ROUND(I573*H573,2)</f>
        <v>0</v>
      </c>
      <c r="BL573" s="17" t="s">
        <v>238</v>
      </c>
      <c r="BM573" s="229" t="s">
        <v>954</v>
      </c>
    </row>
    <row r="574" s="2" customFormat="1">
      <c r="A574" s="38"/>
      <c r="B574" s="39"/>
      <c r="C574" s="40"/>
      <c r="D574" s="231" t="s">
        <v>144</v>
      </c>
      <c r="E574" s="40"/>
      <c r="F574" s="232" t="s">
        <v>955</v>
      </c>
      <c r="G574" s="40"/>
      <c r="H574" s="40"/>
      <c r="I574" s="233"/>
      <c r="J574" s="40"/>
      <c r="K574" s="40"/>
      <c r="L574" s="44"/>
      <c r="M574" s="234"/>
      <c r="N574" s="235"/>
      <c r="O574" s="91"/>
      <c r="P574" s="91"/>
      <c r="Q574" s="91"/>
      <c r="R574" s="91"/>
      <c r="S574" s="91"/>
      <c r="T574" s="92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T574" s="17" t="s">
        <v>144</v>
      </c>
      <c r="AU574" s="17" t="s">
        <v>142</v>
      </c>
    </row>
    <row r="575" s="12" customFormat="1" ht="22.8" customHeight="1">
      <c r="A575" s="12"/>
      <c r="B575" s="202"/>
      <c r="C575" s="203"/>
      <c r="D575" s="204" t="s">
        <v>76</v>
      </c>
      <c r="E575" s="216" t="s">
        <v>956</v>
      </c>
      <c r="F575" s="216" t="s">
        <v>957</v>
      </c>
      <c r="G575" s="203"/>
      <c r="H575" s="203"/>
      <c r="I575" s="206"/>
      <c r="J575" s="217">
        <f>BK575</f>
        <v>0</v>
      </c>
      <c r="K575" s="203"/>
      <c r="L575" s="208"/>
      <c r="M575" s="209"/>
      <c r="N575" s="210"/>
      <c r="O575" s="210"/>
      <c r="P575" s="211">
        <f>SUM(P576:P585)</f>
        <v>0</v>
      </c>
      <c r="Q575" s="210"/>
      <c r="R575" s="211">
        <f>SUM(R576:R585)</f>
        <v>0.0012185</v>
      </c>
      <c r="S575" s="210"/>
      <c r="T575" s="212">
        <f>SUM(T576:T585)</f>
        <v>0</v>
      </c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R575" s="213" t="s">
        <v>142</v>
      </c>
      <c r="AT575" s="214" t="s">
        <v>76</v>
      </c>
      <c r="AU575" s="214" t="s">
        <v>85</v>
      </c>
      <c r="AY575" s="213" t="s">
        <v>133</v>
      </c>
      <c r="BK575" s="215">
        <f>SUM(BK576:BK585)</f>
        <v>0</v>
      </c>
    </row>
    <row r="576" s="2" customFormat="1" ht="16.5" customHeight="1">
      <c r="A576" s="38"/>
      <c r="B576" s="39"/>
      <c r="C576" s="218" t="s">
        <v>958</v>
      </c>
      <c r="D576" s="218" t="s">
        <v>136</v>
      </c>
      <c r="E576" s="219" t="s">
        <v>959</v>
      </c>
      <c r="F576" s="220" t="s">
        <v>960</v>
      </c>
      <c r="G576" s="221" t="s">
        <v>148</v>
      </c>
      <c r="H576" s="222">
        <v>3.5499999999999998</v>
      </c>
      <c r="I576" s="223"/>
      <c r="J576" s="224">
        <f>ROUND(I576*H576,2)</f>
        <v>0</v>
      </c>
      <c r="K576" s="220" t="s">
        <v>140</v>
      </c>
      <c r="L576" s="44"/>
      <c r="M576" s="225" t="s">
        <v>1</v>
      </c>
      <c r="N576" s="226" t="s">
        <v>43</v>
      </c>
      <c r="O576" s="91"/>
      <c r="P576" s="227">
        <f>O576*H576</f>
        <v>0</v>
      </c>
      <c r="Q576" s="227">
        <v>6.9999999999999994E-05</v>
      </c>
      <c r="R576" s="227">
        <f>Q576*H576</f>
        <v>0.00024849999999999997</v>
      </c>
      <c r="S576" s="227">
        <v>0</v>
      </c>
      <c r="T576" s="228">
        <f>S576*H576</f>
        <v>0</v>
      </c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R576" s="229" t="s">
        <v>238</v>
      </c>
      <c r="AT576" s="229" t="s">
        <v>136</v>
      </c>
      <c r="AU576" s="229" t="s">
        <v>142</v>
      </c>
      <c r="AY576" s="17" t="s">
        <v>133</v>
      </c>
      <c r="BE576" s="230">
        <f>IF(N576="základní",J576,0)</f>
        <v>0</v>
      </c>
      <c r="BF576" s="230">
        <f>IF(N576="snížená",J576,0)</f>
        <v>0</v>
      </c>
      <c r="BG576" s="230">
        <f>IF(N576="zákl. přenesená",J576,0)</f>
        <v>0</v>
      </c>
      <c r="BH576" s="230">
        <f>IF(N576="sníž. přenesená",J576,0)</f>
        <v>0</v>
      </c>
      <c r="BI576" s="230">
        <f>IF(N576="nulová",J576,0)</f>
        <v>0</v>
      </c>
      <c r="BJ576" s="17" t="s">
        <v>142</v>
      </c>
      <c r="BK576" s="230">
        <f>ROUND(I576*H576,2)</f>
        <v>0</v>
      </c>
      <c r="BL576" s="17" t="s">
        <v>238</v>
      </c>
      <c r="BM576" s="229" t="s">
        <v>961</v>
      </c>
    </row>
    <row r="577" s="2" customFormat="1">
      <c r="A577" s="38"/>
      <c r="B577" s="39"/>
      <c r="C577" s="40"/>
      <c r="D577" s="231" t="s">
        <v>144</v>
      </c>
      <c r="E577" s="40"/>
      <c r="F577" s="232" t="s">
        <v>962</v>
      </c>
      <c r="G577" s="40"/>
      <c r="H577" s="40"/>
      <c r="I577" s="233"/>
      <c r="J577" s="40"/>
      <c r="K577" s="40"/>
      <c r="L577" s="44"/>
      <c r="M577" s="234"/>
      <c r="N577" s="235"/>
      <c r="O577" s="91"/>
      <c r="P577" s="91"/>
      <c r="Q577" s="91"/>
      <c r="R577" s="91"/>
      <c r="S577" s="91"/>
      <c r="T577" s="92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T577" s="17" t="s">
        <v>144</v>
      </c>
      <c r="AU577" s="17" t="s">
        <v>142</v>
      </c>
    </row>
    <row r="578" s="13" customFormat="1">
      <c r="A578" s="13"/>
      <c r="B578" s="236"/>
      <c r="C578" s="237"/>
      <c r="D578" s="238" t="s">
        <v>151</v>
      </c>
      <c r="E578" s="239" t="s">
        <v>1</v>
      </c>
      <c r="F578" s="240" t="s">
        <v>963</v>
      </c>
      <c r="G578" s="237"/>
      <c r="H578" s="241">
        <v>3.5499999999999998</v>
      </c>
      <c r="I578" s="242"/>
      <c r="J578" s="237"/>
      <c r="K578" s="237"/>
      <c r="L578" s="243"/>
      <c r="M578" s="244"/>
      <c r="N578" s="245"/>
      <c r="O578" s="245"/>
      <c r="P578" s="245"/>
      <c r="Q578" s="245"/>
      <c r="R578" s="245"/>
      <c r="S578" s="245"/>
      <c r="T578" s="246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47" t="s">
        <v>151</v>
      </c>
      <c r="AU578" s="247" t="s">
        <v>142</v>
      </c>
      <c r="AV578" s="13" t="s">
        <v>142</v>
      </c>
      <c r="AW578" s="13" t="s">
        <v>34</v>
      </c>
      <c r="AX578" s="13" t="s">
        <v>85</v>
      </c>
      <c r="AY578" s="247" t="s">
        <v>133</v>
      </c>
    </row>
    <row r="579" s="2" customFormat="1" ht="24.15" customHeight="1">
      <c r="A579" s="38"/>
      <c r="B579" s="39"/>
      <c r="C579" s="218" t="s">
        <v>964</v>
      </c>
      <c r="D579" s="218" t="s">
        <v>136</v>
      </c>
      <c r="E579" s="219" t="s">
        <v>965</v>
      </c>
      <c r="F579" s="220" t="s">
        <v>966</v>
      </c>
      <c r="G579" s="221" t="s">
        <v>148</v>
      </c>
      <c r="H579" s="222">
        <v>2.3500000000000001</v>
      </c>
      <c r="I579" s="223"/>
      <c r="J579" s="224">
        <f>ROUND(I579*H579,2)</f>
        <v>0</v>
      </c>
      <c r="K579" s="220" t="s">
        <v>140</v>
      </c>
      <c r="L579" s="44"/>
      <c r="M579" s="225" t="s">
        <v>1</v>
      </c>
      <c r="N579" s="226" t="s">
        <v>43</v>
      </c>
      <c r="O579" s="91"/>
      <c r="P579" s="227">
        <f>O579*H579</f>
        <v>0</v>
      </c>
      <c r="Q579" s="227">
        <v>2.0000000000000002E-05</v>
      </c>
      <c r="R579" s="227">
        <f>Q579*H579</f>
        <v>4.7000000000000004E-05</v>
      </c>
      <c r="S579" s="227">
        <v>0</v>
      </c>
      <c r="T579" s="228">
        <f>S579*H579</f>
        <v>0</v>
      </c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R579" s="229" t="s">
        <v>238</v>
      </c>
      <c r="AT579" s="229" t="s">
        <v>136</v>
      </c>
      <c r="AU579" s="229" t="s">
        <v>142</v>
      </c>
      <c r="AY579" s="17" t="s">
        <v>133</v>
      </c>
      <c r="BE579" s="230">
        <f>IF(N579="základní",J579,0)</f>
        <v>0</v>
      </c>
      <c r="BF579" s="230">
        <f>IF(N579="snížená",J579,0)</f>
        <v>0</v>
      </c>
      <c r="BG579" s="230">
        <f>IF(N579="zákl. přenesená",J579,0)</f>
        <v>0</v>
      </c>
      <c r="BH579" s="230">
        <f>IF(N579="sníž. přenesená",J579,0)</f>
        <v>0</v>
      </c>
      <c r="BI579" s="230">
        <f>IF(N579="nulová",J579,0)</f>
        <v>0</v>
      </c>
      <c r="BJ579" s="17" t="s">
        <v>142</v>
      </c>
      <c r="BK579" s="230">
        <f>ROUND(I579*H579,2)</f>
        <v>0</v>
      </c>
      <c r="BL579" s="17" t="s">
        <v>238</v>
      </c>
      <c r="BM579" s="229" t="s">
        <v>967</v>
      </c>
    </row>
    <row r="580" s="2" customFormat="1">
      <c r="A580" s="38"/>
      <c r="B580" s="39"/>
      <c r="C580" s="40"/>
      <c r="D580" s="231" t="s">
        <v>144</v>
      </c>
      <c r="E580" s="40"/>
      <c r="F580" s="232" t="s">
        <v>968</v>
      </c>
      <c r="G580" s="40"/>
      <c r="H580" s="40"/>
      <c r="I580" s="233"/>
      <c r="J580" s="40"/>
      <c r="K580" s="40"/>
      <c r="L580" s="44"/>
      <c r="M580" s="234"/>
      <c r="N580" s="235"/>
      <c r="O580" s="91"/>
      <c r="P580" s="91"/>
      <c r="Q580" s="91"/>
      <c r="R580" s="91"/>
      <c r="S580" s="91"/>
      <c r="T580" s="92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T580" s="17" t="s">
        <v>144</v>
      </c>
      <c r="AU580" s="17" t="s">
        <v>142</v>
      </c>
    </row>
    <row r="581" s="13" customFormat="1">
      <c r="A581" s="13"/>
      <c r="B581" s="236"/>
      <c r="C581" s="237"/>
      <c r="D581" s="238" t="s">
        <v>151</v>
      </c>
      <c r="E581" s="239" t="s">
        <v>1</v>
      </c>
      <c r="F581" s="240" t="s">
        <v>969</v>
      </c>
      <c r="G581" s="237"/>
      <c r="H581" s="241">
        <v>2.3500000000000001</v>
      </c>
      <c r="I581" s="242"/>
      <c r="J581" s="237"/>
      <c r="K581" s="237"/>
      <c r="L581" s="243"/>
      <c r="M581" s="244"/>
      <c r="N581" s="245"/>
      <c r="O581" s="245"/>
      <c r="P581" s="245"/>
      <c r="Q581" s="245"/>
      <c r="R581" s="245"/>
      <c r="S581" s="245"/>
      <c r="T581" s="246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247" t="s">
        <v>151</v>
      </c>
      <c r="AU581" s="247" t="s">
        <v>142</v>
      </c>
      <c r="AV581" s="13" t="s">
        <v>142</v>
      </c>
      <c r="AW581" s="13" t="s">
        <v>34</v>
      </c>
      <c r="AX581" s="13" t="s">
        <v>85</v>
      </c>
      <c r="AY581" s="247" t="s">
        <v>133</v>
      </c>
    </row>
    <row r="582" s="2" customFormat="1" ht="24.15" customHeight="1">
      <c r="A582" s="38"/>
      <c r="B582" s="39"/>
      <c r="C582" s="218" t="s">
        <v>970</v>
      </c>
      <c r="D582" s="218" t="s">
        <v>136</v>
      </c>
      <c r="E582" s="219" t="s">
        <v>971</v>
      </c>
      <c r="F582" s="220" t="s">
        <v>972</v>
      </c>
      <c r="G582" s="221" t="s">
        <v>148</v>
      </c>
      <c r="H582" s="222">
        <v>3.5499999999999998</v>
      </c>
      <c r="I582" s="223"/>
      <c r="J582" s="224">
        <f>ROUND(I582*H582,2)</f>
        <v>0</v>
      </c>
      <c r="K582" s="220" t="s">
        <v>140</v>
      </c>
      <c r="L582" s="44"/>
      <c r="M582" s="225" t="s">
        <v>1</v>
      </c>
      <c r="N582" s="226" t="s">
        <v>43</v>
      </c>
      <c r="O582" s="91"/>
      <c r="P582" s="227">
        <f>O582*H582</f>
        <v>0</v>
      </c>
      <c r="Q582" s="227">
        <v>0.00013999999999999999</v>
      </c>
      <c r="R582" s="227">
        <f>Q582*H582</f>
        <v>0.00049699999999999994</v>
      </c>
      <c r="S582" s="227">
        <v>0</v>
      </c>
      <c r="T582" s="228">
        <f>S582*H582</f>
        <v>0</v>
      </c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R582" s="229" t="s">
        <v>238</v>
      </c>
      <c r="AT582" s="229" t="s">
        <v>136</v>
      </c>
      <c r="AU582" s="229" t="s">
        <v>142</v>
      </c>
      <c r="AY582" s="17" t="s">
        <v>133</v>
      </c>
      <c r="BE582" s="230">
        <f>IF(N582="základní",J582,0)</f>
        <v>0</v>
      </c>
      <c r="BF582" s="230">
        <f>IF(N582="snížená",J582,0)</f>
        <v>0</v>
      </c>
      <c r="BG582" s="230">
        <f>IF(N582="zákl. přenesená",J582,0)</f>
        <v>0</v>
      </c>
      <c r="BH582" s="230">
        <f>IF(N582="sníž. přenesená",J582,0)</f>
        <v>0</v>
      </c>
      <c r="BI582" s="230">
        <f>IF(N582="nulová",J582,0)</f>
        <v>0</v>
      </c>
      <c r="BJ582" s="17" t="s">
        <v>142</v>
      </c>
      <c r="BK582" s="230">
        <f>ROUND(I582*H582,2)</f>
        <v>0</v>
      </c>
      <c r="BL582" s="17" t="s">
        <v>238</v>
      </c>
      <c r="BM582" s="229" t="s">
        <v>973</v>
      </c>
    </row>
    <row r="583" s="2" customFormat="1">
      <c r="A583" s="38"/>
      <c r="B583" s="39"/>
      <c r="C583" s="40"/>
      <c r="D583" s="231" t="s">
        <v>144</v>
      </c>
      <c r="E583" s="40"/>
      <c r="F583" s="232" t="s">
        <v>974</v>
      </c>
      <c r="G583" s="40"/>
      <c r="H583" s="40"/>
      <c r="I583" s="233"/>
      <c r="J583" s="40"/>
      <c r="K583" s="40"/>
      <c r="L583" s="44"/>
      <c r="M583" s="234"/>
      <c r="N583" s="235"/>
      <c r="O583" s="91"/>
      <c r="P583" s="91"/>
      <c r="Q583" s="91"/>
      <c r="R583" s="91"/>
      <c r="S583" s="91"/>
      <c r="T583" s="92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T583" s="17" t="s">
        <v>144</v>
      </c>
      <c r="AU583" s="17" t="s">
        <v>142</v>
      </c>
    </row>
    <row r="584" s="2" customFormat="1" ht="24.15" customHeight="1">
      <c r="A584" s="38"/>
      <c r="B584" s="39"/>
      <c r="C584" s="218" t="s">
        <v>975</v>
      </c>
      <c r="D584" s="218" t="s">
        <v>136</v>
      </c>
      <c r="E584" s="219" t="s">
        <v>976</v>
      </c>
      <c r="F584" s="220" t="s">
        <v>977</v>
      </c>
      <c r="G584" s="221" t="s">
        <v>148</v>
      </c>
      <c r="H584" s="222">
        <v>3.5499999999999998</v>
      </c>
      <c r="I584" s="223"/>
      <c r="J584" s="224">
        <f>ROUND(I584*H584,2)</f>
        <v>0</v>
      </c>
      <c r="K584" s="220" t="s">
        <v>140</v>
      </c>
      <c r="L584" s="44"/>
      <c r="M584" s="225" t="s">
        <v>1</v>
      </c>
      <c r="N584" s="226" t="s">
        <v>43</v>
      </c>
      <c r="O584" s="91"/>
      <c r="P584" s="227">
        <f>O584*H584</f>
        <v>0</v>
      </c>
      <c r="Q584" s="227">
        <v>0.00012</v>
      </c>
      <c r="R584" s="227">
        <f>Q584*H584</f>
        <v>0.000426</v>
      </c>
      <c r="S584" s="227">
        <v>0</v>
      </c>
      <c r="T584" s="228">
        <f>S584*H584</f>
        <v>0</v>
      </c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R584" s="229" t="s">
        <v>238</v>
      </c>
      <c r="AT584" s="229" t="s">
        <v>136</v>
      </c>
      <c r="AU584" s="229" t="s">
        <v>142</v>
      </c>
      <c r="AY584" s="17" t="s">
        <v>133</v>
      </c>
      <c r="BE584" s="230">
        <f>IF(N584="základní",J584,0)</f>
        <v>0</v>
      </c>
      <c r="BF584" s="230">
        <f>IF(N584="snížená",J584,0)</f>
        <v>0</v>
      </c>
      <c r="BG584" s="230">
        <f>IF(N584="zákl. přenesená",J584,0)</f>
        <v>0</v>
      </c>
      <c r="BH584" s="230">
        <f>IF(N584="sníž. přenesená",J584,0)</f>
        <v>0</v>
      </c>
      <c r="BI584" s="230">
        <f>IF(N584="nulová",J584,0)</f>
        <v>0</v>
      </c>
      <c r="BJ584" s="17" t="s">
        <v>142</v>
      </c>
      <c r="BK584" s="230">
        <f>ROUND(I584*H584,2)</f>
        <v>0</v>
      </c>
      <c r="BL584" s="17" t="s">
        <v>238</v>
      </c>
      <c r="BM584" s="229" t="s">
        <v>978</v>
      </c>
    </row>
    <row r="585" s="2" customFormat="1">
      <c r="A585" s="38"/>
      <c r="B585" s="39"/>
      <c r="C585" s="40"/>
      <c r="D585" s="231" t="s">
        <v>144</v>
      </c>
      <c r="E585" s="40"/>
      <c r="F585" s="232" t="s">
        <v>979</v>
      </c>
      <c r="G585" s="40"/>
      <c r="H585" s="40"/>
      <c r="I585" s="233"/>
      <c r="J585" s="40"/>
      <c r="K585" s="40"/>
      <c r="L585" s="44"/>
      <c r="M585" s="234"/>
      <c r="N585" s="235"/>
      <c r="O585" s="91"/>
      <c r="P585" s="91"/>
      <c r="Q585" s="91"/>
      <c r="R585" s="91"/>
      <c r="S585" s="91"/>
      <c r="T585" s="92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T585" s="17" t="s">
        <v>144</v>
      </c>
      <c r="AU585" s="17" t="s">
        <v>142</v>
      </c>
    </row>
    <row r="586" s="12" customFormat="1" ht="22.8" customHeight="1">
      <c r="A586" s="12"/>
      <c r="B586" s="202"/>
      <c r="C586" s="203"/>
      <c r="D586" s="204" t="s">
        <v>76</v>
      </c>
      <c r="E586" s="216" t="s">
        <v>980</v>
      </c>
      <c r="F586" s="216" t="s">
        <v>981</v>
      </c>
      <c r="G586" s="203"/>
      <c r="H586" s="203"/>
      <c r="I586" s="206"/>
      <c r="J586" s="217">
        <f>BK586</f>
        <v>0</v>
      </c>
      <c r="K586" s="203"/>
      <c r="L586" s="208"/>
      <c r="M586" s="209"/>
      <c r="N586" s="210"/>
      <c r="O586" s="210"/>
      <c r="P586" s="211">
        <f>SUM(P587:P634)</f>
        <v>0</v>
      </c>
      <c r="Q586" s="210"/>
      <c r="R586" s="211">
        <f>SUM(R587:R634)</f>
        <v>0.09705097</v>
      </c>
      <c r="S586" s="210"/>
      <c r="T586" s="212">
        <f>SUM(T587:T634)</f>
        <v>0.0014019899999999999</v>
      </c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R586" s="213" t="s">
        <v>142</v>
      </c>
      <c r="AT586" s="214" t="s">
        <v>76</v>
      </c>
      <c r="AU586" s="214" t="s">
        <v>85</v>
      </c>
      <c r="AY586" s="213" t="s">
        <v>133</v>
      </c>
      <c r="BK586" s="215">
        <f>SUM(BK587:BK634)</f>
        <v>0</v>
      </c>
    </row>
    <row r="587" s="2" customFormat="1" ht="24.15" customHeight="1">
      <c r="A587" s="38"/>
      <c r="B587" s="39"/>
      <c r="C587" s="218" t="s">
        <v>982</v>
      </c>
      <c r="D587" s="218" t="s">
        <v>136</v>
      </c>
      <c r="E587" s="219" t="s">
        <v>983</v>
      </c>
      <c r="F587" s="220" t="s">
        <v>984</v>
      </c>
      <c r="G587" s="221" t="s">
        <v>148</v>
      </c>
      <c r="H587" s="222">
        <v>94.415999999999997</v>
      </c>
      <c r="I587" s="223"/>
      <c r="J587" s="224">
        <f>ROUND(I587*H587,2)</f>
        <v>0</v>
      </c>
      <c r="K587" s="220" t="s">
        <v>140</v>
      </c>
      <c r="L587" s="44"/>
      <c r="M587" s="225" t="s">
        <v>1</v>
      </c>
      <c r="N587" s="226" t="s">
        <v>43</v>
      </c>
      <c r="O587" s="91"/>
      <c r="P587" s="227">
        <f>O587*H587</f>
        <v>0</v>
      </c>
      <c r="Q587" s="227">
        <v>0</v>
      </c>
      <c r="R587" s="227">
        <f>Q587*H587</f>
        <v>0</v>
      </c>
      <c r="S587" s="227">
        <v>0</v>
      </c>
      <c r="T587" s="228">
        <f>S587*H587</f>
        <v>0</v>
      </c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R587" s="229" t="s">
        <v>238</v>
      </c>
      <c r="AT587" s="229" t="s">
        <v>136</v>
      </c>
      <c r="AU587" s="229" t="s">
        <v>142</v>
      </c>
      <c r="AY587" s="17" t="s">
        <v>133</v>
      </c>
      <c r="BE587" s="230">
        <f>IF(N587="základní",J587,0)</f>
        <v>0</v>
      </c>
      <c r="BF587" s="230">
        <f>IF(N587="snížená",J587,0)</f>
        <v>0</v>
      </c>
      <c r="BG587" s="230">
        <f>IF(N587="zákl. přenesená",J587,0)</f>
        <v>0</v>
      </c>
      <c r="BH587" s="230">
        <f>IF(N587="sníž. přenesená",J587,0)</f>
        <v>0</v>
      </c>
      <c r="BI587" s="230">
        <f>IF(N587="nulová",J587,0)</f>
        <v>0</v>
      </c>
      <c r="BJ587" s="17" t="s">
        <v>142</v>
      </c>
      <c r="BK587" s="230">
        <f>ROUND(I587*H587,2)</f>
        <v>0</v>
      </c>
      <c r="BL587" s="17" t="s">
        <v>238</v>
      </c>
      <c r="BM587" s="229" t="s">
        <v>985</v>
      </c>
    </row>
    <row r="588" s="2" customFormat="1">
      <c r="A588" s="38"/>
      <c r="B588" s="39"/>
      <c r="C588" s="40"/>
      <c r="D588" s="231" t="s">
        <v>144</v>
      </c>
      <c r="E588" s="40"/>
      <c r="F588" s="232" t="s">
        <v>986</v>
      </c>
      <c r="G588" s="40"/>
      <c r="H588" s="40"/>
      <c r="I588" s="233"/>
      <c r="J588" s="40"/>
      <c r="K588" s="40"/>
      <c r="L588" s="44"/>
      <c r="M588" s="234"/>
      <c r="N588" s="235"/>
      <c r="O588" s="91"/>
      <c r="P588" s="91"/>
      <c r="Q588" s="91"/>
      <c r="R588" s="91"/>
      <c r="S588" s="91"/>
      <c r="T588" s="92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T588" s="17" t="s">
        <v>144</v>
      </c>
      <c r="AU588" s="17" t="s">
        <v>142</v>
      </c>
    </row>
    <row r="589" s="13" customFormat="1">
      <c r="A589" s="13"/>
      <c r="B589" s="236"/>
      <c r="C589" s="237"/>
      <c r="D589" s="238" t="s">
        <v>151</v>
      </c>
      <c r="E589" s="239" t="s">
        <v>1</v>
      </c>
      <c r="F589" s="240" t="s">
        <v>987</v>
      </c>
      <c r="G589" s="237"/>
      <c r="H589" s="241">
        <v>1.6499999999999999</v>
      </c>
      <c r="I589" s="242"/>
      <c r="J589" s="237"/>
      <c r="K589" s="237"/>
      <c r="L589" s="243"/>
      <c r="M589" s="244"/>
      <c r="N589" s="245"/>
      <c r="O589" s="245"/>
      <c r="P589" s="245"/>
      <c r="Q589" s="245"/>
      <c r="R589" s="245"/>
      <c r="S589" s="245"/>
      <c r="T589" s="246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47" t="s">
        <v>151</v>
      </c>
      <c r="AU589" s="247" t="s">
        <v>142</v>
      </c>
      <c r="AV589" s="13" t="s">
        <v>142</v>
      </c>
      <c r="AW589" s="13" t="s">
        <v>34</v>
      </c>
      <c r="AX589" s="13" t="s">
        <v>77</v>
      </c>
      <c r="AY589" s="247" t="s">
        <v>133</v>
      </c>
    </row>
    <row r="590" s="13" customFormat="1">
      <c r="A590" s="13"/>
      <c r="B590" s="236"/>
      <c r="C590" s="237"/>
      <c r="D590" s="238" t="s">
        <v>151</v>
      </c>
      <c r="E590" s="239" t="s">
        <v>1</v>
      </c>
      <c r="F590" s="240" t="s">
        <v>188</v>
      </c>
      <c r="G590" s="237"/>
      <c r="H590" s="241">
        <v>13.285</v>
      </c>
      <c r="I590" s="242"/>
      <c r="J590" s="237"/>
      <c r="K590" s="237"/>
      <c r="L590" s="243"/>
      <c r="M590" s="244"/>
      <c r="N590" s="245"/>
      <c r="O590" s="245"/>
      <c r="P590" s="245"/>
      <c r="Q590" s="245"/>
      <c r="R590" s="245"/>
      <c r="S590" s="245"/>
      <c r="T590" s="246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47" t="s">
        <v>151</v>
      </c>
      <c r="AU590" s="247" t="s">
        <v>142</v>
      </c>
      <c r="AV590" s="13" t="s">
        <v>142</v>
      </c>
      <c r="AW590" s="13" t="s">
        <v>34</v>
      </c>
      <c r="AX590" s="13" t="s">
        <v>77</v>
      </c>
      <c r="AY590" s="247" t="s">
        <v>133</v>
      </c>
    </row>
    <row r="591" s="13" customFormat="1">
      <c r="A591" s="13"/>
      <c r="B591" s="236"/>
      <c r="C591" s="237"/>
      <c r="D591" s="238" t="s">
        <v>151</v>
      </c>
      <c r="E591" s="239" t="s">
        <v>1</v>
      </c>
      <c r="F591" s="240" t="s">
        <v>214</v>
      </c>
      <c r="G591" s="237"/>
      <c r="H591" s="241">
        <v>3.952</v>
      </c>
      <c r="I591" s="242"/>
      <c r="J591" s="237"/>
      <c r="K591" s="237"/>
      <c r="L591" s="243"/>
      <c r="M591" s="244"/>
      <c r="N591" s="245"/>
      <c r="O591" s="245"/>
      <c r="P591" s="245"/>
      <c r="Q591" s="245"/>
      <c r="R591" s="245"/>
      <c r="S591" s="245"/>
      <c r="T591" s="246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47" t="s">
        <v>151</v>
      </c>
      <c r="AU591" s="247" t="s">
        <v>142</v>
      </c>
      <c r="AV591" s="13" t="s">
        <v>142</v>
      </c>
      <c r="AW591" s="13" t="s">
        <v>34</v>
      </c>
      <c r="AX591" s="13" t="s">
        <v>77</v>
      </c>
      <c r="AY591" s="247" t="s">
        <v>133</v>
      </c>
    </row>
    <row r="592" s="13" customFormat="1">
      <c r="A592" s="13"/>
      <c r="B592" s="236"/>
      <c r="C592" s="237"/>
      <c r="D592" s="238" t="s">
        <v>151</v>
      </c>
      <c r="E592" s="239" t="s">
        <v>1</v>
      </c>
      <c r="F592" s="240" t="s">
        <v>215</v>
      </c>
      <c r="G592" s="237"/>
      <c r="H592" s="241">
        <v>41.780999999999999</v>
      </c>
      <c r="I592" s="242"/>
      <c r="J592" s="237"/>
      <c r="K592" s="237"/>
      <c r="L592" s="243"/>
      <c r="M592" s="244"/>
      <c r="N592" s="245"/>
      <c r="O592" s="245"/>
      <c r="P592" s="245"/>
      <c r="Q592" s="245"/>
      <c r="R592" s="245"/>
      <c r="S592" s="245"/>
      <c r="T592" s="246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247" t="s">
        <v>151</v>
      </c>
      <c r="AU592" s="247" t="s">
        <v>142</v>
      </c>
      <c r="AV592" s="13" t="s">
        <v>142</v>
      </c>
      <c r="AW592" s="13" t="s">
        <v>34</v>
      </c>
      <c r="AX592" s="13" t="s">
        <v>77</v>
      </c>
      <c r="AY592" s="247" t="s">
        <v>133</v>
      </c>
    </row>
    <row r="593" s="15" customFormat="1">
      <c r="A593" s="15"/>
      <c r="B593" s="270"/>
      <c r="C593" s="271"/>
      <c r="D593" s="238" t="s">
        <v>151</v>
      </c>
      <c r="E593" s="272" t="s">
        <v>1</v>
      </c>
      <c r="F593" s="273" t="s">
        <v>988</v>
      </c>
      <c r="G593" s="271"/>
      <c r="H593" s="274">
        <v>60.667999999999999</v>
      </c>
      <c r="I593" s="275"/>
      <c r="J593" s="271"/>
      <c r="K593" s="271"/>
      <c r="L593" s="276"/>
      <c r="M593" s="277"/>
      <c r="N593" s="278"/>
      <c r="O593" s="278"/>
      <c r="P593" s="278"/>
      <c r="Q593" s="278"/>
      <c r="R593" s="278"/>
      <c r="S593" s="278"/>
      <c r="T593" s="279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T593" s="280" t="s">
        <v>151</v>
      </c>
      <c r="AU593" s="280" t="s">
        <v>142</v>
      </c>
      <c r="AV593" s="15" t="s">
        <v>134</v>
      </c>
      <c r="AW593" s="15" t="s">
        <v>34</v>
      </c>
      <c r="AX593" s="15" t="s">
        <v>77</v>
      </c>
      <c r="AY593" s="280" t="s">
        <v>133</v>
      </c>
    </row>
    <row r="594" s="13" customFormat="1">
      <c r="A594" s="13"/>
      <c r="B594" s="236"/>
      <c r="C594" s="237"/>
      <c r="D594" s="238" t="s">
        <v>151</v>
      </c>
      <c r="E594" s="239" t="s">
        <v>1</v>
      </c>
      <c r="F594" s="240" t="s">
        <v>165</v>
      </c>
      <c r="G594" s="237"/>
      <c r="H594" s="241">
        <v>2.363</v>
      </c>
      <c r="I594" s="242"/>
      <c r="J594" s="237"/>
      <c r="K594" s="237"/>
      <c r="L594" s="243"/>
      <c r="M594" s="244"/>
      <c r="N594" s="245"/>
      <c r="O594" s="245"/>
      <c r="P594" s="245"/>
      <c r="Q594" s="245"/>
      <c r="R594" s="245"/>
      <c r="S594" s="245"/>
      <c r="T594" s="246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47" t="s">
        <v>151</v>
      </c>
      <c r="AU594" s="247" t="s">
        <v>142</v>
      </c>
      <c r="AV594" s="13" t="s">
        <v>142</v>
      </c>
      <c r="AW594" s="13" t="s">
        <v>34</v>
      </c>
      <c r="AX594" s="13" t="s">
        <v>77</v>
      </c>
      <c r="AY594" s="247" t="s">
        <v>133</v>
      </c>
    </row>
    <row r="595" s="13" customFormat="1">
      <c r="A595" s="13"/>
      <c r="B595" s="236"/>
      <c r="C595" s="237"/>
      <c r="D595" s="238" t="s">
        <v>151</v>
      </c>
      <c r="E595" s="239" t="s">
        <v>1</v>
      </c>
      <c r="F595" s="240" t="s">
        <v>166</v>
      </c>
      <c r="G595" s="237"/>
      <c r="H595" s="241">
        <v>5.6520000000000001</v>
      </c>
      <c r="I595" s="242"/>
      <c r="J595" s="237"/>
      <c r="K595" s="237"/>
      <c r="L595" s="243"/>
      <c r="M595" s="244"/>
      <c r="N595" s="245"/>
      <c r="O595" s="245"/>
      <c r="P595" s="245"/>
      <c r="Q595" s="245"/>
      <c r="R595" s="245"/>
      <c r="S595" s="245"/>
      <c r="T595" s="246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47" t="s">
        <v>151</v>
      </c>
      <c r="AU595" s="247" t="s">
        <v>142</v>
      </c>
      <c r="AV595" s="13" t="s">
        <v>142</v>
      </c>
      <c r="AW595" s="13" t="s">
        <v>34</v>
      </c>
      <c r="AX595" s="13" t="s">
        <v>77</v>
      </c>
      <c r="AY595" s="247" t="s">
        <v>133</v>
      </c>
    </row>
    <row r="596" s="13" customFormat="1">
      <c r="A596" s="13"/>
      <c r="B596" s="236"/>
      <c r="C596" s="237"/>
      <c r="D596" s="238" t="s">
        <v>151</v>
      </c>
      <c r="E596" s="239" t="s">
        <v>1</v>
      </c>
      <c r="F596" s="240" t="s">
        <v>167</v>
      </c>
      <c r="G596" s="237"/>
      <c r="H596" s="241">
        <v>25.733000000000001</v>
      </c>
      <c r="I596" s="242"/>
      <c r="J596" s="237"/>
      <c r="K596" s="237"/>
      <c r="L596" s="243"/>
      <c r="M596" s="244"/>
      <c r="N596" s="245"/>
      <c r="O596" s="245"/>
      <c r="P596" s="245"/>
      <c r="Q596" s="245"/>
      <c r="R596" s="245"/>
      <c r="S596" s="245"/>
      <c r="T596" s="246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7" t="s">
        <v>151</v>
      </c>
      <c r="AU596" s="247" t="s">
        <v>142</v>
      </c>
      <c r="AV596" s="13" t="s">
        <v>142</v>
      </c>
      <c r="AW596" s="13" t="s">
        <v>34</v>
      </c>
      <c r="AX596" s="13" t="s">
        <v>77</v>
      </c>
      <c r="AY596" s="247" t="s">
        <v>133</v>
      </c>
    </row>
    <row r="597" s="15" customFormat="1">
      <c r="A597" s="15"/>
      <c r="B597" s="270"/>
      <c r="C597" s="271"/>
      <c r="D597" s="238" t="s">
        <v>151</v>
      </c>
      <c r="E597" s="272" t="s">
        <v>1</v>
      </c>
      <c r="F597" s="273" t="s">
        <v>989</v>
      </c>
      <c r="G597" s="271"/>
      <c r="H597" s="274">
        <v>33.747999999999998</v>
      </c>
      <c r="I597" s="275"/>
      <c r="J597" s="271"/>
      <c r="K597" s="271"/>
      <c r="L597" s="276"/>
      <c r="M597" s="277"/>
      <c r="N597" s="278"/>
      <c r="O597" s="278"/>
      <c r="P597" s="278"/>
      <c r="Q597" s="278"/>
      <c r="R597" s="278"/>
      <c r="S597" s="278"/>
      <c r="T597" s="279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T597" s="280" t="s">
        <v>151</v>
      </c>
      <c r="AU597" s="280" t="s">
        <v>142</v>
      </c>
      <c r="AV597" s="15" t="s">
        <v>134</v>
      </c>
      <c r="AW597" s="15" t="s">
        <v>34</v>
      </c>
      <c r="AX597" s="15" t="s">
        <v>77</v>
      </c>
      <c r="AY597" s="280" t="s">
        <v>133</v>
      </c>
    </row>
    <row r="598" s="14" customFormat="1">
      <c r="A598" s="14"/>
      <c r="B598" s="248"/>
      <c r="C598" s="249"/>
      <c r="D598" s="238" t="s">
        <v>151</v>
      </c>
      <c r="E598" s="250" t="s">
        <v>1</v>
      </c>
      <c r="F598" s="251" t="s">
        <v>168</v>
      </c>
      <c r="G598" s="249"/>
      <c r="H598" s="252">
        <v>94.415999999999997</v>
      </c>
      <c r="I598" s="253"/>
      <c r="J598" s="249"/>
      <c r="K598" s="249"/>
      <c r="L598" s="254"/>
      <c r="M598" s="255"/>
      <c r="N598" s="256"/>
      <c r="O598" s="256"/>
      <c r="P598" s="256"/>
      <c r="Q598" s="256"/>
      <c r="R598" s="256"/>
      <c r="S598" s="256"/>
      <c r="T598" s="257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T598" s="258" t="s">
        <v>151</v>
      </c>
      <c r="AU598" s="258" t="s">
        <v>142</v>
      </c>
      <c r="AV598" s="14" t="s">
        <v>141</v>
      </c>
      <c r="AW598" s="14" t="s">
        <v>34</v>
      </c>
      <c r="AX598" s="14" t="s">
        <v>85</v>
      </c>
      <c r="AY598" s="258" t="s">
        <v>133</v>
      </c>
    </row>
    <row r="599" s="2" customFormat="1" ht="16.5" customHeight="1">
      <c r="A599" s="38"/>
      <c r="B599" s="39"/>
      <c r="C599" s="218" t="s">
        <v>990</v>
      </c>
      <c r="D599" s="218" t="s">
        <v>136</v>
      </c>
      <c r="E599" s="219" t="s">
        <v>991</v>
      </c>
      <c r="F599" s="220" t="s">
        <v>992</v>
      </c>
      <c r="G599" s="221" t="s">
        <v>148</v>
      </c>
      <c r="H599" s="222">
        <v>33.747999999999998</v>
      </c>
      <c r="I599" s="223"/>
      <c r="J599" s="224">
        <f>ROUND(I599*H599,2)</f>
        <v>0</v>
      </c>
      <c r="K599" s="220" t="s">
        <v>140</v>
      </c>
      <c r="L599" s="44"/>
      <c r="M599" s="225" t="s">
        <v>1</v>
      </c>
      <c r="N599" s="226" t="s">
        <v>43</v>
      </c>
      <c r="O599" s="91"/>
      <c r="P599" s="227">
        <f>O599*H599</f>
        <v>0</v>
      </c>
      <c r="Q599" s="227">
        <v>0</v>
      </c>
      <c r="R599" s="227">
        <f>Q599*H599</f>
        <v>0</v>
      </c>
      <c r="S599" s="227">
        <v>3.0000000000000001E-05</v>
      </c>
      <c r="T599" s="228">
        <f>S599*H599</f>
        <v>0.0010124399999999999</v>
      </c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R599" s="229" t="s">
        <v>238</v>
      </c>
      <c r="AT599" s="229" t="s">
        <v>136</v>
      </c>
      <c r="AU599" s="229" t="s">
        <v>142</v>
      </c>
      <c r="AY599" s="17" t="s">
        <v>133</v>
      </c>
      <c r="BE599" s="230">
        <f>IF(N599="základní",J599,0)</f>
        <v>0</v>
      </c>
      <c r="BF599" s="230">
        <f>IF(N599="snížená",J599,0)</f>
        <v>0</v>
      </c>
      <c r="BG599" s="230">
        <f>IF(N599="zákl. přenesená",J599,0)</f>
        <v>0</v>
      </c>
      <c r="BH599" s="230">
        <f>IF(N599="sníž. přenesená",J599,0)</f>
        <v>0</v>
      </c>
      <c r="BI599" s="230">
        <f>IF(N599="nulová",J599,0)</f>
        <v>0</v>
      </c>
      <c r="BJ599" s="17" t="s">
        <v>142</v>
      </c>
      <c r="BK599" s="230">
        <f>ROUND(I599*H599,2)</f>
        <v>0</v>
      </c>
      <c r="BL599" s="17" t="s">
        <v>238</v>
      </c>
      <c r="BM599" s="229" t="s">
        <v>993</v>
      </c>
    </row>
    <row r="600" s="2" customFormat="1">
      <c r="A600" s="38"/>
      <c r="B600" s="39"/>
      <c r="C600" s="40"/>
      <c r="D600" s="231" t="s">
        <v>144</v>
      </c>
      <c r="E600" s="40"/>
      <c r="F600" s="232" t="s">
        <v>994</v>
      </c>
      <c r="G600" s="40"/>
      <c r="H600" s="40"/>
      <c r="I600" s="233"/>
      <c r="J600" s="40"/>
      <c r="K600" s="40"/>
      <c r="L600" s="44"/>
      <c r="M600" s="234"/>
      <c r="N600" s="235"/>
      <c r="O600" s="91"/>
      <c r="P600" s="91"/>
      <c r="Q600" s="91"/>
      <c r="R600" s="91"/>
      <c r="S600" s="91"/>
      <c r="T600" s="92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T600" s="17" t="s">
        <v>144</v>
      </c>
      <c r="AU600" s="17" t="s">
        <v>142</v>
      </c>
    </row>
    <row r="601" s="13" customFormat="1">
      <c r="A601" s="13"/>
      <c r="B601" s="236"/>
      <c r="C601" s="237"/>
      <c r="D601" s="238" t="s">
        <v>151</v>
      </c>
      <c r="E601" s="239" t="s">
        <v>1</v>
      </c>
      <c r="F601" s="240" t="s">
        <v>165</v>
      </c>
      <c r="G601" s="237"/>
      <c r="H601" s="241">
        <v>2.363</v>
      </c>
      <c r="I601" s="242"/>
      <c r="J601" s="237"/>
      <c r="K601" s="237"/>
      <c r="L601" s="243"/>
      <c r="M601" s="244"/>
      <c r="N601" s="245"/>
      <c r="O601" s="245"/>
      <c r="P601" s="245"/>
      <c r="Q601" s="245"/>
      <c r="R601" s="245"/>
      <c r="S601" s="245"/>
      <c r="T601" s="246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47" t="s">
        <v>151</v>
      </c>
      <c r="AU601" s="247" t="s">
        <v>142</v>
      </c>
      <c r="AV601" s="13" t="s">
        <v>142</v>
      </c>
      <c r="AW601" s="13" t="s">
        <v>34</v>
      </c>
      <c r="AX601" s="13" t="s">
        <v>77</v>
      </c>
      <c r="AY601" s="247" t="s">
        <v>133</v>
      </c>
    </row>
    <row r="602" s="13" customFormat="1">
      <c r="A602" s="13"/>
      <c r="B602" s="236"/>
      <c r="C602" s="237"/>
      <c r="D602" s="238" t="s">
        <v>151</v>
      </c>
      <c r="E602" s="239" t="s">
        <v>1</v>
      </c>
      <c r="F602" s="240" t="s">
        <v>166</v>
      </c>
      <c r="G602" s="237"/>
      <c r="H602" s="241">
        <v>5.6520000000000001</v>
      </c>
      <c r="I602" s="242"/>
      <c r="J602" s="237"/>
      <c r="K602" s="237"/>
      <c r="L602" s="243"/>
      <c r="M602" s="244"/>
      <c r="N602" s="245"/>
      <c r="O602" s="245"/>
      <c r="P602" s="245"/>
      <c r="Q602" s="245"/>
      <c r="R602" s="245"/>
      <c r="S602" s="245"/>
      <c r="T602" s="246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47" t="s">
        <v>151</v>
      </c>
      <c r="AU602" s="247" t="s">
        <v>142</v>
      </c>
      <c r="AV602" s="13" t="s">
        <v>142</v>
      </c>
      <c r="AW602" s="13" t="s">
        <v>34</v>
      </c>
      <c r="AX602" s="13" t="s">
        <v>77</v>
      </c>
      <c r="AY602" s="247" t="s">
        <v>133</v>
      </c>
    </row>
    <row r="603" s="13" customFormat="1">
      <c r="A603" s="13"/>
      <c r="B603" s="236"/>
      <c r="C603" s="237"/>
      <c r="D603" s="238" t="s">
        <v>151</v>
      </c>
      <c r="E603" s="239" t="s">
        <v>1</v>
      </c>
      <c r="F603" s="240" t="s">
        <v>167</v>
      </c>
      <c r="G603" s="237"/>
      <c r="H603" s="241">
        <v>25.733000000000001</v>
      </c>
      <c r="I603" s="242"/>
      <c r="J603" s="237"/>
      <c r="K603" s="237"/>
      <c r="L603" s="243"/>
      <c r="M603" s="244"/>
      <c r="N603" s="245"/>
      <c r="O603" s="245"/>
      <c r="P603" s="245"/>
      <c r="Q603" s="245"/>
      <c r="R603" s="245"/>
      <c r="S603" s="245"/>
      <c r="T603" s="246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247" t="s">
        <v>151</v>
      </c>
      <c r="AU603" s="247" t="s">
        <v>142</v>
      </c>
      <c r="AV603" s="13" t="s">
        <v>142</v>
      </c>
      <c r="AW603" s="13" t="s">
        <v>34</v>
      </c>
      <c r="AX603" s="13" t="s">
        <v>77</v>
      </c>
      <c r="AY603" s="247" t="s">
        <v>133</v>
      </c>
    </row>
    <row r="604" s="14" customFormat="1">
      <c r="A604" s="14"/>
      <c r="B604" s="248"/>
      <c r="C604" s="249"/>
      <c r="D604" s="238" t="s">
        <v>151</v>
      </c>
      <c r="E604" s="250" t="s">
        <v>1</v>
      </c>
      <c r="F604" s="251" t="s">
        <v>168</v>
      </c>
      <c r="G604" s="249"/>
      <c r="H604" s="252">
        <v>33.747999999999998</v>
      </c>
      <c r="I604" s="253"/>
      <c r="J604" s="249"/>
      <c r="K604" s="249"/>
      <c r="L604" s="254"/>
      <c r="M604" s="255"/>
      <c r="N604" s="256"/>
      <c r="O604" s="256"/>
      <c r="P604" s="256"/>
      <c r="Q604" s="256"/>
      <c r="R604" s="256"/>
      <c r="S604" s="256"/>
      <c r="T604" s="257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T604" s="258" t="s">
        <v>151</v>
      </c>
      <c r="AU604" s="258" t="s">
        <v>142</v>
      </c>
      <c r="AV604" s="14" t="s">
        <v>141</v>
      </c>
      <c r="AW604" s="14" t="s">
        <v>34</v>
      </c>
      <c r="AX604" s="14" t="s">
        <v>85</v>
      </c>
      <c r="AY604" s="258" t="s">
        <v>133</v>
      </c>
    </row>
    <row r="605" s="2" customFormat="1" ht="16.5" customHeight="1">
      <c r="A605" s="38"/>
      <c r="B605" s="39"/>
      <c r="C605" s="259" t="s">
        <v>995</v>
      </c>
      <c r="D605" s="259" t="s">
        <v>244</v>
      </c>
      <c r="E605" s="260" t="s">
        <v>996</v>
      </c>
      <c r="F605" s="261" t="s">
        <v>997</v>
      </c>
      <c r="G605" s="262" t="s">
        <v>148</v>
      </c>
      <c r="H605" s="263">
        <v>38.810000000000002</v>
      </c>
      <c r="I605" s="264"/>
      <c r="J605" s="265">
        <f>ROUND(I605*H605,2)</f>
        <v>0</v>
      </c>
      <c r="K605" s="261" t="s">
        <v>140</v>
      </c>
      <c r="L605" s="266"/>
      <c r="M605" s="267" t="s">
        <v>1</v>
      </c>
      <c r="N605" s="268" t="s">
        <v>43</v>
      </c>
      <c r="O605" s="91"/>
      <c r="P605" s="227">
        <f>O605*H605</f>
        <v>0</v>
      </c>
      <c r="Q605" s="227">
        <v>0</v>
      </c>
      <c r="R605" s="227">
        <f>Q605*H605</f>
        <v>0</v>
      </c>
      <c r="S605" s="227">
        <v>0</v>
      </c>
      <c r="T605" s="228">
        <f>S605*H605</f>
        <v>0</v>
      </c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R605" s="229" t="s">
        <v>334</v>
      </c>
      <c r="AT605" s="229" t="s">
        <v>244</v>
      </c>
      <c r="AU605" s="229" t="s">
        <v>142</v>
      </c>
      <c r="AY605" s="17" t="s">
        <v>133</v>
      </c>
      <c r="BE605" s="230">
        <f>IF(N605="základní",J605,0)</f>
        <v>0</v>
      </c>
      <c r="BF605" s="230">
        <f>IF(N605="snížená",J605,0)</f>
        <v>0</v>
      </c>
      <c r="BG605" s="230">
        <f>IF(N605="zákl. přenesená",J605,0)</f>
        <v>0</v>
      </c>
      <c r="BH605" s="230">
        <f>IF(N605="sníž. přenesená",J605,0)</f>
        <v>0</v>
      </c>
      <c r="BI605" s="230">
        <f>IF(N605="nulová",J605,0)</f>
        <v>0</v>
      </c>
      <c r="BJ605" s="17" t="s">
        <v>142</v>
      </c>
      <c r="BK605" s="230">
        <f>ROUND(I605*H605,2)</f>
        <v>0</v>
      </c>
      <c r="BL605" s="17" t="s">
        <v>238</v>
      </c>
      <c r="BM605" s="229" t="s">
        <v>998</v>
      </c>
    </row>
    <row r="606" s="13" customFormat="1">
      <c r="A606" s="13"/>
      <c r="B606" s="236"/>
      <c r="C606" s="237"/>
      <c r="D606" s="238" t="s">
        <v>151</v>
      </c>
      <c r="E606" s="237"/>
      <c r="F606" s="240" t="s">
        <v>999</v>
      </c>
      <c r="G606" s="237"/>
      <c r="H606" s="241">
        <v>38.810000000000002</v>
      </c>
      <c r="I606" s="242"/>
      <c r="J606" s="237"/>
      <c r="K606" s="237"/>
      <c r="L606" s="243"/>
      <c r="M606" s="244"/>
      <c r="N606" s="245"/>
      <c r="O606" s="245"/>
      <c r="P606" s="245"/>
      <c r="Q606" s="245"/>
      <c r="R606" s="245"/>
      <c r="S606" s="245"/>
      <c r="T606" s="246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47" t="s">
        <v>151</v>
      </c>
      <c r="AU606" s="247" t="s">
        <v>142</v>
      </c>
      <c r="AV606" s="13" t="s">
        <v>142</v>
      </c>
      <c r="AW606" s="13" t="s">
        <v>4</v>
      </c>
      <c r="AX606" s="13" t="s">
        <v>85</v>
      </c>
      <c r="AY606" s="247" t="s">
        <v>133</v>
      </c>
    </row>
    <row r="607" s="2" customFormat="1" ht="21.75" customHeight="1">
      <c r="A607" s="38"/>
      <c r="B607" s="39"/>
      <c r="C607" s="218" t="s">
        <v>1000</v>
      </c>
      <c r="D607" s="218" t="s">
        <v>136</v>
      </c>
      <c r="E607" s="219" t="s">
        <v>1001</v>
      </c>
      <c r="F607" s="220" t="s">
        <v>1002</v>
      </c>
      <c r="G607" s="221" t="s">
        <v>148</v>
      </c>
      <c r="H607" s="222">
        <v>12.984999999999999</v>
      </c>
      <c r="I607" s="223"/>
      <c r="J607" s="224">
        <f>ROUND(I607*H607,2)</f>
        <v>0</v>
      </c>
      <c r="K607" s="220" t="s">
        <v>140</v>
      </c>
      <c r="L607" s="44"/>
      <c r="M607" s="225" t="s">
        <v>1</v>
      </c>
      <c r="N607" s="226" t="s">
        <v>43</v>
      </c>
      <c r="O607" s="91"/>
      <c r="P607" s="227">
        <f>O607*H607</f>
        <v>0</v>
      </c>
      <c r="Q607" s="227">
        <v>0</v>
      </c>
      <c r="R607" s="227">
        <f>Q607*H607</f>
        <v>0</v>
      </c>
      <c r="S607" s="227">
        <v>3.0000000000000001E-05</v>
      </c>
      <c r="T607" s="228">
        <f>S607*H607</f>
        <v>0.00038955000000000001</v>
      </c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R607" s="229" t="s">
        <v>238</v>
      </c>
      <c r="AT607" s="229" t="s">
        <v>136</v>
      </c>
      <c r="AU607" s="229" t="s">
        <v>142</v>
      </c>
      <c r="AY607" s="17" t="s">
        <v>133</v>
      </c>
      <c r="BE607" s="230">
        <f>IF(N607="základní",J607,0)</f>
        <v>0</v>
      </c>
      <c r="BF607" s="230">
        <f>IF(N607="snížená",J607,0)</f>
        <v>0</v>
      </c>
      <c r="BG607" s="230">
        <f>IF(N607="zákl. přenesená",J607,0)</f>
        <v>0</v>
      </c>
      <c r="BH607" s="230">
        <f>IF(N607="sníž. přenesená",J607,0)</f>
        <v>0</v>
      </c>
      <c r="BI607" s="230">
        <f>IF(N607="nulová",J607,0)</f>
        <v>0</v>
      </c>
      <c r="BJ607" s="17" t="s">
        <v>142</v>
      </c>
      <c r="BK607" s="230">
        <f>ROUND(I607*H607,2)</f>
        <v>0</v>
      </c>
      <c r="BL607" s="17" t="s">
        <v>238</v>
      </c>
      <c r="BM607" s="229" t="s">
        <v>1003</v>
      </c>
    </row>
    <row r="608" s="2" customFormat="1">
      <c r="A608" s="38"/>
      <c r="B608" s="39"/>
      <c r="C608" s="40"/>
      <c r="D608" s="231" t="s">
        <v>144</v>
      </c>
      <c r="E608" s="40"/>
      <c r="F608" s="232" t="s">
        <v>1004</v>
      </c>
      <c r="G608" s="40"/>
      <c r="H608" s="40"/>
      <c r="I608" s="233"/>
      <c r="J608" s="40"/>
      <c r="K608" s="40"/>
      <c r="L608" s="44"/>
      <c r="M608" s="234"/>
      <c r="N608" s="235"/>
      <c r="O608" s="91"/>
      <c r="P608" s="91"/>
      <c r="Q608" s="91"/>
      <c r="R608" s="91"/>
      <c r="S608" s="91"/>
      <c r="T608" s="92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T608" s="17" t="s">
        <v>144</v>
      </c>
      <c r="AU608" s="17" t="s">
        <v>142</v>
      </c>
    </row>
    <row r="609" s="13" customFormat="1">
      <c r="A609" s="13"/>
      <c r="B609" s="236"/>
      <c r="C609" s="237"/>
      <c r="D609" s="238" t="s">
        <v>151</v>
      </c>
      <c r="E609" s="239" t="s">
        <v>1</v>
      </c>
      <c r="F609" s="240" t="s">
        <v>1005</v>
      </c>
      <c r="G609" s="237"/>
      <c r="H609" s="241">
        <v>12.984999999999999</v>
      </c>
      <c r="I609" s="242"/>
      <c r="J609" s="237"/>
      <c r="K609" s="237"/>
      <c r="L609" s="243"/>
      <c r="M609" s="244"/>
      <c r="N609" s="245"/>
      <c r="O609" s="245"/>
      <c r="P609" s="245"/>
      <c r="Q609" s="245"/>
      <c r="R609" s="245"/>
      <c r="S609" s="245"/>
      <c r="T609" s="246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247" t="s">
        <v>151</v>
      </c>
      <c r="AU609" s="247" t="s">
        <v>142</v>
      </c>
      <c r="AV609" s="13" t="s">
        <v>142</v>
      </c>
      <c r="AW609" s="13" t="s">
        <v>34</v>
      </c>
      <c r="AX609" s="13" t="s">
        <v>85</v>
      </c>
      <c r="AY609" s="247" t="s">
        <v>133</v>
      </c>
    </row>
    <row r="610" s="2" customFormat="1" ht="16.5" customHeight="1">
      <c r="A610" s="38"/>
      <c r="B610" s="39"/>
      <c r="C610" s="259" t="s">
        <v>1006</v>
      </c>
      <c r="D610" s="259" t="s">
        <v>244</v>
      </c>
      <c r="E610" s="260" t="s">
        <v>1007</v>
      </c>
      <c r="F610" s="261" t="s">
        <v>1008</v>
      </c>
      <c r="G610" s="262" t="s">
        <v>148</v>
      </c>
      <c r="H610" s="263">
        <v>14.933</v>
      </c>
      <c r="I610" s="264"/>
      <c r="J610" s="265">
        <f>ROUND(I610*H610,2)</f>
        <v>0</v>
      </c>
      <c r="K610" s="261" t="s">
        <v>140</v>
      </c>
      <c r="L610" s="266"/>
      <c r="M610" s="267" t="s">
        <v>1</v>
      </c>
      <c r="N610" s="268" t="s">
        <v>43</v>
      </c>
      <c r="O610" s="91"/>
      <c r="P610" s="227">
        <f>O610*H610</f>
        <v>0</v>
      </c>
      <c r="Q610" s="227">
        <v>5.0000000000000002E-05</v>
      </c>
      <c r="R610" s="227">
        <f>Q610*H610</f>
        <v>0.00074665000000000007</v>
      </c>
      <c r="S610" s="227">
        <v>0</v>
      </c>
      <c r="T610" s="228">
        <f>S610*H610</f>
        <v>0</v>
      </c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R610" s="229" t="s">
        <v>334</v>
      </c>
      <c r="AT610" s="229" t="s">
        <v>244</v>
      </c>
      <c r="AU610" s="229" t="s">
        <v>142</v>
      </c>
      <c r="AY610" s="17" t="s">
        <v>133</v>
      </c>
      <c r="BE610" s="230">
        <f>IF(N610="základní",J610,0)</f>
        <v>0</v>
      </c>
      <c r="BF610" s="230">
        <f>IF(N610="snížená",J610,0)</f>
        <v>0</v>
      </c>
      <c r="BG610" s="230">
        <f>IF(N610="zákl. přenesená",J610,0)</f>
        <v>0</v>
      </c>
      <c r="BH610" s="230">
        <f>IF(N610="sníž. přenesená",J610,0)</f>
        <v>0</v>
      </c>
      <c r="BI610" s="230">
        <f>IF(N610="nulová",J610,0)</f>
        <v>0</v>
      </c>
      <c r="BJ610" s="17" t="s">
        <v>142</v>
      </c>
      <c r="BK610" s="230">
        <f>ROUND(I610*H610,2)</f>
        <v>0</v>
      </c>
      <c r="BL610" s="17" t="s">
        <v>238</v>
      </c>
      <c r="BM610" s="229" t="s">
        <v>1009</v>
      </c>
    </row>
    <row r="611" s="13" customFormat="1">
      <c r="A611" s="13"/>
      <c r="B611" s="236"/>
      <c r="C611" s="237"/>
      <c r="D611" s="238" t="s">
        <v>151</v>
      </c>
      <c r="E611" s="237"/>
      <c r="F611" s="240" t="s">
        <v>1010</v>
      </c>
      <c r="G611" s="237"/>
      <c r="H611" s="241">
        <v>14.933</v>
      </c>
      <c r="I611" s="242"/>
      <c r="J611" s="237"/>
      <c r="K611" s="237"/>
      <c r="L611" s="243"/>
      <c r="M611" s="244"/>
      <c r="N611" s="245"/>
      <c r="O611" s="245"/>
      <c r="P611" s="245"/>
      <c r="Q611" s="245"/>
      <c r="R611" s="245"/>
      <c r="S611" s="245"/>
      <c r="T611" s="246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47" t="s">
        <v>151</v>
      </c>
      <c r="AU611" s="247" t="s">
        <v>142</v>
      </c>
      <c r="AV611" s="13" t="s">
        <v>142</v>
      </c>
      <c r="AW611" s="13" t="s">
        <v>4</v>
      </c>
      <c r="AX611" s="13" t="s">
        <v>85</v>
      </c>
      <c r="AY611" s="247" t="s">
        <v>133</v>
      </c>
    </row>
    <row r="612" s="2" customFormat="1" ht="24.15" customHeight="1">
      <c r="A612" s="38"/>
      <c r="B612" s="39"/>
      <c r="C612" s="218" t="s">
        <v>1011</v>
      </c>
      <c r="D612" s="218" t="s">
        <v>136</v>
      </c>
      <c r="E612" s="219" t="s">
        <v>1012</v>
      </c>
      <c r="F612" s="220" t="s">
        <v>1013</v>
      </c>
      <c r="G612" s="221" t="s">
        <v>148</v>
      </c>
      <c r="H612" s="222">
        <v>94.415999999999997</v>
      </c>
      <c r="I612" s="223"/>
      <c r="J612" s="224">
        <f>ROUND(I612*H612,2)</f>
        <v>0</v>
      </c>
      <c r="K612" s="220" t="s">
        <v>140</v>
      </c>
      <c r="L612" s="44"/>
      <c r="M612" s="225" t="s">
        <v>1</v>
      </c>
      <c r="N612" s="226" t="s">
        <v>43</v>
      </c>
      <c r="O612" s="91"/>
      <c r="P612" s="227">
        <f>O612*H612</f>
        <v>0</v>
      </c>
      <c r="Q612" s="227">
        <v>0.00073999999999999999</v>
      </c>
      <c r="R612" s="227">
        <f>Q612*H612</f>
        <v>0.06986784</v>
      </c>
      <c r="S612" s="227">
        <v>0</v>
      </c>
      <c r="T612" s="228">
        <f>S612*H612</f>
        <v>0</v>
      </c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R612" s="229" t="s">
        <v>238</v>
      </c>
      <c r="AT612" s="229" t="s">
        <v>136</v>
      </c>
      <c r="AU612" s="229" t="s">
        <v>142</v>
      </c>
      <c r="AY612" s="17" t="s">
        <v>133</v>
      </c>
      <c r="BE612" s="230">
        <f>IF(N612="základní",J612,0)</f>
        <v>0</v>
      </c>
      <c r="BF612" s="230">
        <f>IF(N612="snížená",J612,0)</f>
        <v>0</v>
      </c>
      <c r="BG612" s="230">
        <f>IF(N612="zákl. přenesená",J612,0)</f>
        <v>0</v>
      </c>
      <c r="BH612" s="230">
        <f>IF(N612="sníž. přenesená",J612,0)</f>
        <v>0</v>
      </c>
      <c r="BI612" s="230">
        <f>IF(N612="nulová",J612,0)</f>
        <v>0</v>
      </c>
      <c r="BJ612" s="17" t="s">
        <v>142</v>
      </c>
      <c r="BK612" s="230">
        <f>ROUND(I612*H612,2)</f>
        <v>0</v>
      </c>
      <c r="BL612" s="17" t="s">
        <v>238</v>
      </c>
      <c r="BM612" s="229" t="s">
        <v>1014</v>
      </c>
    </row>
    <row r="613" s="2" customFormat="1">
      <c r="A613" s="38"/>
      <c r="B613" s="39"/>
      <c r="C613" s="40"/>
      <c r="D613" s="231" t="s">
        <v>144</v>
      </c>
      <c r="E613" s="40"/>
      <c r="F613" s="232" t="s">
        <v>1015</v>
      </c>
      <c r="G613" s="40"/>
      <c r="H613" s="40"/>
      <c r="I613" s="233"/>
      <c r="J613" s="40"/>
      <c r="K613" s="40"/>
      <c r="L613" s="44"/>
      <c r="M613" s="234"/>
      <c r="N613" s="235"/>
      <c r="O613" s="91"/>
      <c r="P613" s="91"/>
      <c r="Q613" s="91"/>
      <c r="R613" s="91"/>
      <c r="S613" s="91"/>
      <c r="T613" s="92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T613" s="17" t="s">
        <v>144</v>
      </c>
      <c r="AU613" s="17" t="s">
        <v>142</v>
      </c>
    </row>
    <row r="614" s="13" customFormat="1">
      <c r="A614" s="13"/>
      <c r="B614" s="236"/>
      <c r="C614" s="237"/>
      <c r="D614" s="238" t="s">
        <v>151</v>
      </c>
      <c r="E614" s="239" t="s">
        <v>1</v>
      </c>
      <c r="F614" s="240" t="s">
        <v>987</v>
      </c>
      <c r="G614" s="237"/>
      <c r="H614" s="241">
        <v>1.6499999999999999</v>
      </c>
      <c r="I614" s="242"/>
      <c r="J614" s="237"/>
      <c r="K614" s="237"/>
      <c r="L614" s="243"/>
      <c r="M614" s="244"/>
      <c r="N614" s="245"/>
      <c r="O614" s="245"/>
      <c r="P614" s="245"/>
      <c r="Q614" s="245"/>
      <c r="R614" s="245"/>
      <c r="S614" s="245"/>
      <c r="T614" s="246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47" t="s">
        <v>151</v>
      </c>
      <c r="AU614" s="247" t="s">
        <v>142</v>
      </c>
      <c r="AV614" s="13" t="s">
        <v>142</v>
      </c>
      <c r="AW614" s="13" t="s">
        <v>34</v>
      </c>
      <c r="AX614" s="13" t="s">
        <v>77</v>
      </c>
      <c r="AY614" s="247" t="s">
        <v>133</v>
      </c>
    </row>
    <row r="615" s="13" customFormat="1">
      <c r="A615" s="13"/>
      <c r="B615" s="236"/>
      <c r="C615" s="237"/>
      <c r="D615" s="238" t="s">
        <v>151</v>
      </c>
      <c r="E615" s="239" t="s">
        <v>1</v>
      </c>
      <c r="F615" s="240" t="s">
        <v>188</v>
      </c>
      <c r="G615" s="237"/>
      <c r="H615" s="241">
        <v>13.285</v>
      </c>
      <c r="I615" s="242"/>
      <c r="J615" s="237"/>
      <c r="K615" s="237"/>
      <c r="L615" s="243"/>
      <c r="M615" s="244"/>
      <c r="N615" s="245"/>
      <c r="O615" s="245"/>
      <c r="P615" s="245"/>
      <c r="Q615" s="245"/>
      <c r="R615" s="245"/>
      <c r="S615" s="245"/>
      <c r="T615" s="246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47" t="s">
        <v>151</v>
      </c>
      <c r="AU615" s="247" t="s">
        <v>142</v>
      </c>
      <c r="AV615" s="13" t="s">
        <v>142</v>
      </c>
      <c r="AW615" s="13" t="s">
        <v>34</v>
      </c>
      <c r="AX615" s="13" t="s">
        <v>77</v>
      </c>
      <c r="AY615" s="247" t="s">
        <v>133</v>
      </c>
    </row>
    <row r="616" s="13" customFormat="1">
      <c r="A616" s="13"/>
      <c r="B616" s="236"/>
      <c r="C616" s="237"/>
      <c r="D616" s="238" t="s">
        <v>151</v>
      </c>
      <c r="E616" s="239" t="s">
        <v>1</v>
      </c>
      <c r="F616" s="240" t="s">
        <v>214</v>
      </c>
      <c r="G616" s="237"/>
      <c r="H616" s="241">
        <v>3.952</v>
      </c>
      <c r="I616" s="242"/>
      <c r="J616" s="237"/>
      <c r="K616" s="237"/>
      <c r="L616" s="243"/>
      <c r="M616" s="244"/>
      <c r="N616" s="245"/>
      <c r="O616" s="245"/>
      <c r="P616" s="245"/>
      <c r="Q616" s="245"/>
      <c r="R616" s="245"/>
      <c r="S616" s="245"/>
      <c r="T616" s="246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47" t="s">
        <v>151</v>
      </c>
      <c r="AU616" s="247" t="s">
        <v>142</v>
      </c>
      <c r="AV616" s="13" t="s">
        <v>142</v>
      </c>
      <c r="AW616" s="13" t="s">
        <v>34</v>
      </c>
      <c r="AX616" s="13" t="s">
        <v>77</v>
      </c>
      <c r="AY616" s="247" t="s">
        <v>133</v>
      </c>
    </row>
    <row r="617" s="13" customFormat="1">
      <c r="A617" s="13"/>
      <c r="B617" s="236"/>
      <c r="C617" s="237"/>
      <c r="D617" s="238" t="s">
        <v>151</v>
      </c>
      <c r="E617" s="239" t="s">
        <v>1</v>
      </c>
      <c r="F617" s="240" t="s">
        <v>215</v>
      </c>
      <c r="G617" s="237"/>
      <c r="H617" s="241">
        <v>41.780999999999999</v>
      </c>
      <c r="I617" s="242"/>
      <c r="J617" s="237"/>
      <c r="K617" s="237"/>
      <c r="L617" s="243"/>
      <c r="M617" s="244"/>
      <c r="N617" s="245"/>
      <c r="O617" s="245"/>
      <c r="P617" s="245"/>
      <c r="Q617" s="245"/>
      <c r="R617" s="245"/>
      <c r="S617" s="245"/>
      <c r="T617" s="246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47" t="s">
        <v>151</v>
      </c>
      <c r="AU617" s="247" t="s">
        <v>142</v>
      </c>
      <c r="AV617" s="13" t="s">
        <v>142</v>
      </c>
      <c r="AW617" s="13" t="s">
        <v>34</v>
      </c>
      <c r="AX617" s="13" t="s">
        <v>77</v>
      </c>
      <c r="AY617" s="247" t="s">
        <v>133</v>
      </c>
    </row>
    <row r="618" s="15" customFormat="1">
      <c r="A618" s="15"/>
      <c r="B618" s="270"/>
      <c r="C618" s="271"/>
      <c r="D618" s="238" t="s">
        <v>151</v>
      </c>
      <c r="E618" s="272" t="s">
        <v>1</v>
      </c>
      <c r="F618" s="273" t="s">
        <v>988</v>
      </c>
      <c r="G618" s="271"/>
      <c r="H618" s="274">
        <v>60.667999999999999</v>
      </c>
      <c r="I618" s="275"/>
      <c r="J618" s="271"/>
      <c r="K618" s="271"/>
      <c r="L618" s="276"/>
      <c r="M618" s="277"/>
      <c r="N618" s="278"/>
      <c r="O618" s="278"/>
      <c r="P618" s="278"/>
      <c r="Q618" s="278"/>
      <c r="R618" s="278"/>
      <c r="S618" s="278"/>
      <c r="T618" s="279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T618" s="280" t="s">
        <v>151</v>
      </c>
      <c r="AU618" s="280" t="s">
        <v>142</v>
      </c>
      <c r="AV618" s="15" t="s">
        <v>134</v>
      </c>
      <c r="AW618" s="15" t="s">
        <v>34</v>
      </c>
      <c r="AX618" s="15" t="s">
        <v>77</v>
      </c>
      <c r="AY618" s="280" t="s">
        <v>133</v>
      </c>
    </row>
    <row r="619" s="13" customFormat="1">
      <c r="A619" s="13"/>
      <c r="B619" s="236"/>
      <c r="C619" s="237"/>
      <c r="D619" s="238" t="s">
        <v>151</v>
      </c>
      <c r="E619" s="239" t="s">
        <v>1</v>
      </c>
      <c r="F619" s="240" t="s">
        <v>165</v>
      </c>
      <c r="G619" s="237"/>
      <c r="H619" s="241">
        <v>2.363</v>
      </c>
      <c r="I619" s="242"/>
      <c r="J619" s="237"/>
      <c r="K619" s="237"/>
      <c r="L619" s="243"/>
      <c r="M619" s="244"/>
      <c r="N619" s="245"/>
      <c r="O619" s="245"/>
      <c r="P619" s="245"/>
      <c r="Q619" s="245"/>
      <c r="R619" s="245"/>
      <c r="S619" s="245"/>
      <c r="T619" s="246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47" t="s">
        <v>151</v>
      </c>
      <c r="AU619" s="247" t="s">
        <v>142</v>
      </c>
      <c r="AV619" s="13" t="s">
        <v>142</v>
      </c>
      <c r="AW619" s="13" t="s">
        <v>34</v>
      </c>
      <c r="AX619" s="13" t="s">
        <v>77</v>
      </c>
      <c r="AY619" s="247" t="s">
        <v>133</v>
      </c>
    </row>
    <row r="620" s="13" customFormat="1">
      <c r="A620" s="13"/>
      <c r="B620" s="236"/>
      <c r="C620" s="237"/>
      <c r="D620" s="238" t="s">
        <v>151</v>
      </c>
      <c r="E620" s="239" t="s">
        <v>1</v>
      </c>
      <c r="F620" s="240" t="s">
        <v>166</v>
      </c>
      <c r="G620" s="237"/>
      <c r="H620" s="241">
        <v>5.6520000000000001</v>
      </c>
      <c r="I620" s="242"/>
      <c r="J620" s="237"/>
      <c r="K620" s="237"/>
      <c r="L620" s="243"/>
      <c r="M620" s="244"/>
      <c r="N620" s="245"/>
      <c r="O620" s="245"/>
      <c r="P620" s="245"/>
      <c r="Q620" s="245"/>
      <c r="R620" s="245"/>
      <c r="S620" s="245"/>
      <c r="T620" s="246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247" t="s">
        <v>151</v>
      </c>
      <c r="AU620" s="247" t="s">
        <v>142</v>
      </c>
      <c r="AV620" s="13" t="s">
        <v>142</v>
      </c>
      <c r="AW620" s="13" t="s">
        <v>34</v>
      </c>
      <c r="AX620" s="13" t="s">
        <v>77</v>
      </c>
      <c r="AY620" s="247" t="s">
        <v>133</v>
      </c>
    </row>
    <row r="621" s="13" customFormat="1">
      <c r="A621" s="13"/>
      <c r="B621" s="236"/>
      <c r="C621" s="237"/>
      <c r="D621" s="238" t="s">
        <v>151</v>
      </c>
      <c r="E621" s="239" t="s">
        <v>1</v>
      </c>
      <c r="F621" s="240" t="s">
        <v>167</v>
      </c>
      <c r="G621" s="237"/>
      <c r="H621" s="241">
        <v>25.733000000000001</v>
      </c>
      <c r="I621" s="242"/>
      <c r="J621" s="237"/>
      <c r="K621" s="237"/>
      <c r="L621" s="243"/>
      <c r="M621" s="244"/>
      <c r="N621" s="245"/>
      <c r="O621" s="245"/>
      <c r="P621" s="245"/>
      <c r="Q621" s="245"/>
      <c r="R621" s="245"/>
      <c r="S621" s="245"/>
      <c r="T621" s="246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47" t="s">
        <v>151</v>
      </c>
      <c r="AU621" s="247" t="s">
        <v>142</v>
      </c>
      <c r="AV621" s="13" t="s">
        <v>142</v>
      </c>
      <c r="AW621" s="13" t="s">
        <v>34</v>
      </c>
      <c r="AX621" s="13" t="s">
        <v>77</v>
      </c>
      <c r="AY621" s="247" t="s">
        <v>133</v>
      </c>
    </row>
    <row r="622" s="15" customFormat="1">
      <c r="A622" s="15"/>
      <c r="B622" s="270"/>
      <c r="C622" s="271"/>
      <c r="D622" s="238" t="s">
        <v>151</v>
      </c>
      <c r="E622" s="272" t="s">
        <v>1</v>
      </c>
      <c r="F622" s="273" t="s">
        <v>989</v>
      </c>
      <c r="G622" s="271"/>
      <c r="H622" s="274">
        <v>33.747999999999998</v>
      </c>
      <c r="I622" s="275"/>
      <c r="J622" s="271"/>
      <c r="K622" s="271"/>
      <c r="L622" s="276"/>
      <c r="M622" s="277"/>
      <c r="N622" s="278"/>
      <c r="O622" s="278"/>
      <c r="P622" s="278"/>
      <c r="Q622" s="278"/>
      <c r="R622" s="278"/>
      <c r="S622" s="278"/>
      <c r="T622" s="279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T622" s="280" t="s">
        <v>151</v>
      </c>
      <c r="AU622" s="280" t="s">
        <v>142</v>
      </c>
      <c r="AV622" s="15" t="s">
        <v>134</v>
      </c>
      <c r="AW622" s="15" t="s">
        <v>34</v>
      </c>
      <c r="AX622" s="15" t="s">
        <v>77</v>
      </c>
      <c r="AY622" s="280" t="s">
        <v>133</v>
      </c>
    </row>
    <row r="623" s="14" customFormat="1">
      <c r="A623" s="14"/>
      <c r="B623" s="248"/>
      <c r="C623" s="249"/>
      <c r="D623" s="238" t="s">
        <v>151</v>
      </c>
      <c r="E623" s="250" t="s">
        <v>1</v>
      </c>
      <c r="F623" s="251" t="s">
        <v>168</v>
      </c>
      <c r="G623" s="249"/>
      <c r="H623" s="252">
        <v>94.415999999999997</v>
      </c>
      <c r="I623" s="253"/>
      <c r="J623" s="249"/>
      <c r="K623" s="249"/>
      <c r="L623" s="254"/>
      <c r="M623" s="255"/>
      <c r="N623" s="256"/>
      <c r="O623" s="256"/>
      <c r="P623" s="256"/>
      <c r="Q623" s="256"/>
      <c r="R623" s="256"/>
      <c r="S623" s="256"/>
      <c r="T623" s="257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T623" s="258" t="s">
        <v>151</v>
      </c>
      <c r="AU623" s="258" t="s">
        <v>142</v>
      </c>
      <c r="AV623" s="14" t="s">
        <v>141</v>
      </c>
      <c r="AW623" s="14" t="s">
        <v>34</v>
      </c>
      <c r="AX623" s="14" t="s">
        <v>85</v>
      </c>
      <c r="AY623" s="258" t="s">
        <v>133</v>
      </c>
    </row>
    <row r="624" s="2" customFormat="1" ht="24.15" customHeight="1">
      <c r="A624" s="38"/>
      <c r="B624" s="39"/>
      <c r="C624" s="218" t="s">
        <v>1016</v>
      </c>
      <c r="D624" s="218" t="s">
        <v>136</v>
      </c>
      <c r="E624" s="219" t="s">
        <v>1017</v>
      </c>
      <c r="F624" s="220" t="s">
        <v>1018</v>
      </c>
      <c r="G624" s="221" t="s">
        <v>148</v>
      </c>
      <c r="H624" s="222">
        <v>94.415999999999997</v>
      </c>
      <c r="I624" s="223"/>
      <c r="J624" s="224">
        <f>ROUND(I624*H624,2)</f>
        <v>0</v>
      </c>
      <c r="K624" s="220" t="s">
        <v>1</v>
      </c>
      <c r="L624" s="44"/>
      <c r="M624" s="225" t="s">
        <v>1</v>
      </c>
      <c r="N624" s="226" t="s">
        <v>43</v>
      </c>
      <c r="O624" s="91"/>
      <c r="P624" s="227">
        <f>O624*H624</f>
        <v>0</v>
      </c>
      <c r="Q624" s="227">
        <v>0.00027999999999999998</v>
      </c>
      <c r="R624" s="227">
        <f>Q624*H624</f>
        <v>0.026436479999999998</v>
      </c>
      <c r="S624" s="227">
        <v>0</v>
      </c>
      <c r="T624" s="228">
        <f>S624*H624</f>
        <v>0</v>
      </c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R624" s="229" t="s">
        <v>238</v>
      </c>
      <c r="AT624" s="229" t="s">
        <v>136</v>
      </c>
      <c r="AU624" s="229" t="s">
        <v>142</v>
      </c>
      <c r="AY624" s="17" t="s">
        <v>133</v>
      </c>
      <c r="BE624" s="230">
        <f>IF(N624="základní",J624,0)</f>
        <v>0</v>
      </c>
      <c r="BF624" s="230">
        <f>IF(N624="snížená",J624,0)</f>
        <v>0</v>
      </c>
      <c r="BG624" s="230">
        <f>IF(N624="zákl. přenesená",J624,0)</f>
        <v>0</v>
      </c>
      <c r="BH624" s="230">
        <f>IF(N624="sníž. přenesená",J624,0)</f>
        <v>0</v>
      </c>
      <c r="BI624" s="230">
        <f>IF(N624="nulová",J624,0)</f>
        <v>0</v>
      </c>
      <c r="BJ624" s="17" t="s">
        <v>142</v>
      </c>
      <c r="BK624" s="230">
        <f>ROUND(I624*H624,2)</f>
        <v>0</v>
      </c>
      <c r="BL624" s="17" t="s">
        <v>238</v>
      </c>
      <c r="BM624" s="229" t="s">
        <v>1019</v>
      </c>
    </row>
    <row r="625" s="13" customFormat="1">
      <c r="A625" s="13"/>
      <c r="B625" s="236"/>
      <c r="C625" s="237"/>
      <c r="D625" s="238" t="s">
        <v>151</v>
      </c>
      <c r="E625" s="239" t="s">
        <v>1</v>
      </c>
      <c r="F625" s="240" t="s">
        <v>987</v>
      </c>
      <c r="G625" s="237"/>
      <c r="H625" s="241">
        <v>1.6499999999999999</v>
      </c>
      <c r="I625" s="242"/>
      <c r="J625" s="237"/>
      <c r="K625" s="237"/>
      <c r="L625" s="243"/>
      <c r="M625" s="244"/>
      <c r="N625" s="245"/>
      <c r="O625" s="245"/>
      <c r="P625" s="245"/>
      <c r="Q625" s="245"/>
      <c r="R625" s="245"/>
      <c r="S625" s="245"/>
      <c r="T625" s="246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47" t="s">
        <v>151</v>
      </c>
      <c r="AU625" s="247" t="s">
        <v>142</v>
      </c>
      <c r="AV625" s="13" t="s">
        <v>142</v>
      </c>
      <c r="AW625" s="13" t="s">
        <v>34</v>
      </c>
      <c r="AX625" s="13" t="s">
        <v>77</v>
      </c>
      <c r="AY625" s="247" t="s">
        <v>133</v>
      </c>
    </row>
    <row r="626" s="13" customFormat="1">
      <c r="A626" s="13"/>
      <c r="B626" s="236"/>
      <c r="C626" s="237"/>
      <c r="D626" s="238" t="s">
        <v>151</v>
      </c>
      <c r="E626" s="239" t="s">
        <v>1</v>
      </c>
      <c r="F626" s="240" t="s">
        <v>188</v>
      </c>
      <c r="G626" s="237"/>
      <c r="H626" s="241">
        <v>13.285</v>
      </c>
      <c r="I626" s="242"/>
      <c r="J626" s="237"/>
      <c r="K626" s="237"/>
      <c r="L626" s="243"/>
      <c r="M626" s="244"/>
      <c r="N626" s="245"/>
      <c r="O626" s="245"/>
      <c r="P626" s="245"/>
      <c r="Q626" s="245"/>
      <c r="R626" s="245"/>
      <c r="S626" s="245"/>
      <c r="T626" s="246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47" t="s">
        <v>151</v>
      </c>
      <c r="AU626" s="247" t="s">
        <v>142</v>
      </c>
      <c r="AV626" s="13" t="s">
        <v>142</v>
      </c>
      <c r="AW626" s="13" t="s">
        <v>34</v>
      </c>
      <c r="AX626" s="13" t="s">
        <v>77</v>
      </c>
      <c r="AY626" s="247" t="s">
        <v>133</v>
      </c>
    </row>
    <row r="627" s="13" customFormat="1">
      <c r="A627" s="13"/>
      <c r="B627" s="236"/>
      <c r="C627" s="237"/>
      <c r="D627" s="238" t="s">
        <v>151</v>
      </c>
      <c r="E627" s="239" t="s">
        <v>1</v>
      </c>
      <c r="F627" s="240" t="s">
        <v>214</v>
      </c>
      <c r="G627" s="237"/>
      <c r="H627" s="241">
        <v>3.952</v>
      </c>
      <c r="I627" s="242"/>
      <c r="J627" s="237"/>
      <c r="K627" s="237"/>
      <c r="L627" s="243"/>
      <c r="M627" s="244"/>
      <c r="N627" s="245"/>
      <c r="O627" s="245"/>
      <c r="P627" s="245"/>
      <c r="Q627" s="245"/>
      <c r="R627" s="245"/>
      <c r="S627" s="245"/>
      <c r="T627" s="246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47" t="s">
        <v>151</v>
      </c>
      <c r="AU627" s="247" t="s">
        <v>142</v>
      </c>
      <c r="AV627" s="13" t="s">
        <v>142</v>
      </c>
      <c r="AW627" s="13" t="s">
        <v>34</v>
      </c>
      <c r="AX627" s="13" t="s">
        <v>77</v>
      </c>
      <c r="AY627" s="247" t="s">
        <v>133</v>
      </c>
    </row>
    <row r="628" s="13" customFormat="1">
      <c r="A628" s="13"/>
      <c r="B628" s="236"/>
      <c r="C628" s="237"/>
      <c r="D628" s="238" t="s">
        <v>151</v>
      </c>
      <c r="E628" s="239" t="s">
        <v>1</v>
      </c>
      <c r="F628" s="240" t="s">
        <v>215</v>
      </c>
      <c r="G628" s="237"/>
      <c r="H628" s="241">
        <v>41.780999999999999</v>
      </c>
      <c r="I628" s="242"/>
      <c r="J628" s="237"/>
      <c r="K628" s="237"/>
      <c r="L628" s="243"/>
      <c r="M628" s="244"/>
      <c r="N628" s="245"/>
      <c r="O628" s="245"/>
      <c r="P628" s="245"/>
      <c r="Q628" s="245"/>
      <c r="R628" s="245"/>
      <c r="S628" s="245"/>
      <c r="T628" s="246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T628" s="247" t="s">
        <v>151</v>
      </c>
      <c r="AU628" s="247" t="s">
        <v>142</v>
      </c>
      <c r="AV628" s="13" t="s">
        <v>142</v>
      </c>
      <c r="AW628" s="13" t="s">
        <v>34</v>
      </c>
      <c r="AX628" s="13" t="s">
        <v>77</v>
      </c>
      <c r="AY628" s="247" t="s">
        <v>133</v>
      </c>
    </row>
    <row r="629" s="15" customFormat="1">
      <c r="A629" s="15"/>
      <c r="B629" s="270"/>
      <c r="C629" s="271"/>
      <c r="D629" s="238" t="s">
        <v>151</v>
      </c>
      <c r="E629" s="272" t="s">
        <v>1</v>
      </c>
      <c r="F629" s="273" t="s">
        <v>988</v>
      </c>
      <c r="G629" s="271"/>
      <c r="H629" s="274">
        <v>60.667999999999999</v>
      </c>
      <c r="I629" s="275"/>
      <c r="J629" s="271"/>
      <c r="K629" s="271"/>
      <c r="L629" s="276"/>
      <c r="M629" s="277"/>
      <c r="N629" s="278"/>
      <c r="O629" s="278"/>
      <c r="P629" s="278"/>
      <c r="Q629" s="278"/>
      <c r="R629" s="278"/>
      <c r="S629" s="278"/>
      <c r="T629" s="279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T629" s="280" t="s">
        <v>151</v>
      </c>
      <c r="AU629" s="280" t="s">
        <v>142</v>
      </c>
      <c r="AV629" s="15" t="s">
        <v>134</v>
      </c>
      <c r="AW629" s="15" t="s">
        <v>34</v>
      </c>
      <c r="AX629" s="15" t="s">
        <v>77</v>
      </c>
      <c r="AY629" s="280" t="s">
        <v>133</v>
      </c>
    </row>
    <row r="630" s="13" customFormat="1">
      <c r="A630" s="13"/>
      <c r="B630" s="236"/>
      <c r="C630" s="237"/>
      <c r="D630" s="238" t="s">
        <v>151</v>
      </c>
      <c r="E630" s="239" t="s">
        <v>1</v>
      </c>
      <c r="F630" s="240" t="s">
        <v>165</v>
      </c>
      <c r="G630" s="237"/>
      <c r="H630" s="241">
        <v>2.363</v>
      </c>
      <c r="I630" s="242"/>
      <c r="J630" s="237"/>
      <c r="K630" s="237"/>
      <c r="L630" s="243"/>
      <c r="M630" s="244"/>
      <c r="N630" s="245"/>
      <c r="O630" s="245"/>
      <c r="P630" s="245"/>
      <c r="Q630" s="245"/>
      <c r="R630" s="245"/>
      <c r="S630" s="245"/>
      <c r="T630" s="246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247" t="s">
        <v>151</v>
      </c>
      <c r="AU630" s="247" t="s">
        <v>142</v>
      </c>
      <c r="AV630" s="13" t="s">
        <v>142</v>
      </c>
      <c r="AW630" s="13" t="s">
        <v>34</v>
      </c>
      <c r="AX630" s="13" t="s">
        <v>77</v>
      </c>
      <c r="AY630" s="247" t="s">
        <v>133</v>
      </c>
    </row>
    <row r="631" s="13" customFormat="1">
      <c r="A631" s="13"/>
      <c r="B631" s="236"/>
      <c r="C631" s="237"/>
      <c r="D631" s="238" t="s">
        <v>151</v>
      </c>
      <c r="E631" s="239" t="s">
        <v>1</v>
      </c>
      <c r="F631" s="240" t="s">
        <v>166</v>
      </c>
      <c r="G631" s="237"/>
      <c r="H631" s="241">
        <v>5.6520000000000001</v>
      </c>
      <c r="I631" s="242"/>
      <c r="J631" s="237"/>
      <c r="K631" s="237"/>
      <c r="L631" s="243"/>
      <c r="M631" s="244"/>
      <c r="N631" s="245"/>
      <c r="O631" s="245"/>
      <c r="P631" s="245"/>
      <c r="Q631" s="245"/>
      <c r="R631" s="245"/>
      <c r="S631" s="245"/>
      <c r="T631" s="246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47" t="s">
        <v>151</v>
      </c>
      <c r="AU631" s="247" t="s">
        <v>142</v>
      </c>
      <c r="AV631" s="13" t="s">
        <v>142</v>
      </c>
      <c r="AW631" s="13" t="s">
        <v>34</v>
      </c>
      <c r="AX631" s="13" t="s">
        <v>77</v>
      </c>
      <c r="AY631" s="247" t="s">
        <v>133</v>
      </c>
    </row>
    <row r="632" s="13" customFormat="1">
      <c r="A632" s="13"/>
      <c r="B632" s="236"/>
      <c r="C632" s="237"/>
      <c r="D632" s="238" t="s">
        <v>151</v>
      </c>
      <c r="E632" s="239" t="s">
        <v>1</v>
      </c>
      <c r="F632" s="240" t="s">
        <v>167</v>
      </c>
      <c r="G632" s="237"/>
      <c r="H632" s="241">
        <v>25.733000000000001</v>
      </c>
      <c r="I632" s="242"/>
      <c r="J632" s="237"/>
      <c r="K632" s="237"/>
      <c r="L632" s="243"/>
      <c r="M632" s="244"/>
      <c r="N632" s="245"/>
      <c r="O632" s="245"/>
      <c r="P632" s="245"/>
      <c r="Q632" s="245"/>
      <c r="R632" s="245"/>
      <c r="S632" s="245"/>
      <c r="T632" s="246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47" t="s">
        <v>151</v>
      </c>
      <c r="AU632" s="247" t="s">
        <v>142</v>
      </c>
      <c r="AV632" s="13" t="s">
        <v>142</v>
      </c>
      <c r="AW632" s="13" t="s">
        <v>34</v>
      </c>
      <c r="AX632" s="13" t="s">
        <v>77</v>
      </c>
      <c r="AY632" s="247" t="s">
        <v>133</v>
      </c>
    </row>
    <row r="633" s="15" customFormat="1">
      <c r="A633" s="15"/>
      <c r="B633" s="270"/>
      <c r="C633" s="271"/>
      <c r="D633" s="238" t="s">
        <v>151</v>
      </c>
      <c r="E633" s="272" t="s">
        <v>1</v>
      </c>
      <c r="F633" s="273" t="s">
        <v>989</v>
      </c>
      <c r="G633" s="271"/>
      <c r="H633" s="274">
        <v>33.747999999999998</v>
      </c>
      <c r="I633" s="275"/>
      <c r="J633" s="271"/>
      <c r="K633" s="271"/>
      <c r="L633" s="276"/>
      <c r="M633" s="277"/>
      <c r="N633" s="278"/>
      <c r="O633" s="278"/>
      <c r="P633" s="278"/>
      <c r="Q633" s="278"/>
      <c r="R633" s="278"/>
      <c r="S633" s="278"/>
      <c r="T633" s="279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T633" s="280" t="s">
        <v>151</v>
      </c>
      <c r="AU633" s="280" t="s">
        <v>142</v>
      </c>
      <c r="AV633" s="15" t="s">
        <v>134</v>
      </c>
      <c r="AW633" s="15" t="s">
        <v>34</v>
      </c>
      <c r="AX633" s="15" t="s">
        <v>77</v>
      </c>
      <c r="AY633" s="280" t="s">
        <v>133</v>
      </c>
    </row>
    <row r="634" s="14" customFormat="1">
      <c r="A634" s="14"/>
      <c r="B634" s="248"/>
      <c r="C634" s="249"/>
      <c r="D634" s="238" t="s">
        <v>151</v>
      </c>
      <c r="E634" s="250" t="s">
        <v>1</v>
      </c>
      <c r="F634" s="251" t="s">
        <v>168</v>
      </c>
      <c r="G634" s="249"/>
      <c r="H634" s="252">
        <v>94.415999999999997</v>
      </c>
      <c r="I634" s="253"/>
      <c r="J634" s="249"/>
      <c r="K634" s="249"/>
      <c r="L634" s="254"/>
      <c r="M634" s="281"/>
      <c r="N634" s="282"/>
      <c r="O634" s="282"/>
      <c r="P634" s="282"/>
      <c r="Q634" s="282"/>
      <c r="R634" s="282"/>
      <c r="S634" s="282"/>
      <c r="T634" s="283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T634" s="258" t="s">
        <v>151</v>
      </c>
      <c r="AU634" s="258" t="s">
        <v>142</v>
      </c>
      <c r="AV634" s="14" t="s">
        <v>141</v>
      </c>
      <c r="AW634" s="14" t="s">
        <v>34</v>
      </c>
      <c r="AX634" s="14" t="s">
        <v>85</v>
      </c>
      <c r="AY634" s="258" t="s">
        <v>133</v>
      </c>
    </row>
    <row r="635" s="2" customFormat="1" ht="6.96" customHeight="1">
      <c r="A635" s="38"/>
      <c r="B635" s="66"/>
      <c r="C635" s="67"/>
      <c r="D635" s="67"/>
      <c r="E635" s="67"/>
      <c r="F635" s="67"/>
      <c r="G635" s="67"/>
      <c r="H635" s="67"/>
      <c r="I635" s="67"/>
      <c r="J635" s="67"/>
      <c r="K635" s="67"/>
      <c r="L635" s="44"/>
      <c r="M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</row>
  </sheetData>
  <sheetProtection sheet="1" autoFilter="0" formatColumns="0" formatRows="0" objects="1" scenarios="1" spinCount="100000" saltValue="rOotttjgT1tN0eHC1xzT+lFO2RB1DLyFXkM0huMzxR4E+DuGDGFZB3vzuaPM6G2+5H7G1a2fJilRgqn064K2wA==" hashValue="mq/uuccvXkbA/LCQpRHDeodiA3UaHYvkfi2GtYDt1yxLf+9uWF/gv7VnpaTZiZhjAnbUj2XbYeZQNIHsn4g7cQ==" algorithmName="SHA-512" password="CC35"/>
  <autoFilter ref="C135:K634"/>
  <mergeCells count="9">
    <mergeCell ref="E7:H7"/>
    <mergeCell ref="E9:H9"/>
    <mergeCell ref="E18:H18"/>
    <mergeCell ref="E27:H27"/>
    <mergeCell ref="E85:H85"/>
    <mergeCell ref="E87:H87"/>
    <mergeCell ref="E126:H126"/>
    <mergeCell ref="E128:H128"/>
    <mergeCell ref="L2:V2"/>
  </mergeCells>
  <hyperlinks>
    <hyperlink ref="F140" r:id="rId1" display="https://podminky.urs.cz/item/CS_URS_2024_01/317168051"/>
    <hyperlink ref="F142" r:id="rId2" display="https://podminky.urs.cz/item/CS_URS_2024_01/342241111"/>
    <hyperlink ref="F145" r:id="rId3" display="https://podminky.urs.cz/item/CS_URS_2024_01/342291121"/>
    <hyperlink ref="F149" r:id="rId4" display="https://podminky.urs.cz/item/CS_URS_2024_01/611131100"/>
    <hyperlink ref="F155" r:id="rId5" display="https://podminky.urs.cz/item/CS_URS_2024_01/611321121"/>
    <hyperlink ref="F161" r:id="rId6" display="https://podminky.urs.cz/item/CS_URS_2024_01/611321131"/>
    <hyperlink ref="F167" r:id="rId7" display="https://podminky.urs.cz/item/CS_URS_2024_01/611321191"/>
    <hyperlink ref="F173" r:id="rId8" display="https://podminky.urs.cz/item/CS_URS_2024_01/612131100"/>
    <hyperlink ref="F179" r:id="rId9" display="https://podminky.urs.cz/item/CS_URS_2024_01/612135101"/>
    <hyperlink ref="F182" r:id="rId10" display="https://podminky.urs.cz/item/CS_URS_2024_01/612315225"/>
    <hyperlink ref="F185" r:id="rId11" display="https://podminky.urs.cz/item/CS_URS_2024_01/612321121"/>
    <hyperlink ref="F191" r:id="rId12" display="https://podminky.urs.cz/item/CS_URS_2024_01/612321131"/>
    <hyperlink ref="F197" r:id="rId13" display="https://podminky.urs.cz/item/CS_URS_2024_01/612321191"/>
    <hyperlink ref="F204" r:id="rId14" display="https://podminky.urs.cz/item/CS_URS_2024_01/619995001"/>
    <hyperlink ref="F211" r:id="rId15" display="https://podminky.urs.cz/item/CS_URS_2024_01/632450122"/>
    <hyperlink ref="F214" r:id="rId16" display="https://podminky.urs.cz/item/CS_URS_2024_01/642945111"/>
    <hyperlink ref="F218" r:id="rId17" display="https://podminky.urs.cz/item/CS_URS_2024_01/949101111"/>
    <hyperlink ref="F224" r:id="rId18" display="https://podminky.urs.cz/item/CS_URS_2024_01/952901111"/>
    <hyperlink ref="F230" r:id="rId19" display="https://podminky.urs.cz/item/CS_URS_2024_01/953941516"/>
    <hyperlink ref="F233" r:id="rId20" display="https://podminky.urs.cz/item/CS_URS_2024_01/962031132"/>
    <hyperlink ref="F238" r:id="rId21" display="https://podminky.urs.cz/item/CS_URS_2024_01/967031132"/>
    <hyperlink ref="F243" r:id="rId22" display="https://podminky.urs.cz/item/CS_URS_2024_01/968062455"/>
    <hyperlink ref="F246" r:id="rId23" display="https://podminky.urs.cz/item/CS_URS_2024_01/968072455"/>
    <hyperlink ref="F249" r:id="rId24" display="https://podminky.urs.cz/item/CS_URS_2024_01/974031144"/>
    <hyperlink ref="F254" r:id="rId25" display="https://podminky.urs.cz/item/CS_URS_2024_01/978011191"/>
    <hyperlink ref="F260" r:id="rId26" display="https://podminky.urs.cz/item/CS_URS_2024_01/978013191"/>
    <hyperlink ref="F267" r:id="rId27" display="https://podminky.urs.cz/item/CS_URS_2024_01/997013211"/>
    <hyperlink ref="F269" r:id="rId28" display="https://podminky.urs.cz/item/CS_URS_2024_01/997013219"/>
    <hyperlink ref="F271" r:id="rId29" display="https://podminky.urs.cz/item/CS_URS_2024_01/997013501"/>
    <hyperlink ref="F273" r:id="rId30" display="https://podminky.urs.cz/item/CS_URS_2024_01/997013509"/>
    <hyperlink ref="F276" r:id="rId31" display="https://podminky.urs.cz/item/CS_URS_2024_01/997013631"/>
    <hyperlink ref="F279" r:id="rId32" display="https://podminky.urs.cz/item/CS_URS_2024_01/998018001"/>
    <hyperlink ref="F281" r:id="rId33" display="https://podminky.urs.cz/item/CS_URS_2024_01/998018011"/>
    <hyperlink ref="F285" r:id="rId34" display="https://podminky.urs.cz/item/CS_URS_2024_01/721173723"/>
    <hyperlink ref="F288" r:id="rId35" display="https://podminky.urs.cz/item/CS_URS_2024_01/721173726"/>
    <hyperlink ref="F291" r:id="rId36" display="https://podminky.urs.cz/item/CS_URS_2024_01/722173113"/>
    <hyperlink ref="F294" r:id="rId37" display="https://podminky.urs.cz/item/CS_URS_2024_01/722220111"/>
    <hyperlink ref="F296" r:id="rId38" display="https://podminky.urs.cz/item/CS_URS_2024_01/722220121"/>
    <hyperlink ref="F298" r:id="rId39" display="https://podminky.urs.cz/item/CS_URS_2024_01/722220851"/>
    <hyperlink ref="F301" r:id="rId40" display="https://podminky.urs.cz/item/CS_URS_2024_01/725110814"/>
    <hyperlink ref="F305" r:id="rId41" display="https://podminky.urs.cz/item/CS_URS_2024_01/725119131"/>
    <hyperlink ref="F310" r:id="rId42" display="https://podminky.urs.cz/item/CS_URS_2024_01/725210821"/>
    <hyperlink ref="F312" r:id="rId43" display="https://podminky.urs.cz/item/CS_URS_2024_01/725219101"/>
    <hyperlink ref="F318" r:id="rId44" display="https://podminky.urs.cz/item/CS_URS_2024_01/725240812"/>
    <hyperlink ref="F321" r:id="rId45" display="https://podminky.urs.cz/item/CS_URS_2024_01/725244153"/>
    <hyperlink ref="F324" r:id="rId46" display="https://podminky.urs.cz/item/CS_URS_2024_01/725530823"/>
    <hyperlink ref="F326" r:id="rId47" display="https://podminky.urs.cz/item/CS_URS_2024_01/725539204"/>
    <hyperlink ref="F329" r:id="rId48" display="https://podminky.urs.cz/item/CS_URS_2024_01/725820801"/>
    <hyperlink ref="F331" r:id="rId49" display="https://podminky.urs.cz/item/CS_URS_2024_01/725822613"/>
    <hyperlink ref="F334" r:id="rId50" display="https://podminky.urs.cz/item/CS_URS_2024_01/725840850"/>
    <hyperlink ref="F336" r:id="rId51" display="https://podminky.urs.cz/item/CS_URS_2024_01/725849412"/>
    <hyperlink ref="F340" r:id="rId52" display="https://podminky.urs.cz/item/CS_URS_2024_01/725860811"/>
    <hyperlink ref="F342" r:id="rId53" display="https://podminky.urs.cz/item/CS_URS_2024_01/725865311"/>
    <hyperlink ref="F344" r:id="rId54" display="https://podminky.urs.cz/item/CS_URS_2024_01/725869101"/>
    <hyperlink ref="F349" r:id="rId55" display="https://podminky.urs.cz/item/CS_URS_2024_01/998725121"/>
    <hyperlink ref="F351" r:id="rId56" display="https://podminky.urs.cz/item/CS_URS_2024_01/998725129"/>
    <hyperlink ref="F353" r:id="rId57" display="https://podminky.urs.cz/item/CS_URS_2024_01/HZS2211"/>
    <hyperlink ref="F357" r:id="rId58" display="https://podminky.urs.cz/item/CS_URS_2024_01/HZS2231"/>
    <hyperlink ref="F365" r:id="rId59" display="https://podminky.urs.cz/item/CS_URS_2024_01/742310006"/>
    <hyperlink ref="F368" r:id="rId60" display="https://podminky.urs.cz/item/CS_URS_2024_01/742310806"/>
    <hyperlink ref="F371" r:id="rId61" display="https://podminky.urs.cz/item/CS_URS_2024_01/751398821"/>
    <hyperlink ref="F374" r:id="rId62" display="https://podminky.urs.cz/item/CS_URS_2024_01/766660021"/>
    <hyperlink ref="F378" r:id="rId63" display="https://podminky.urs.cz/item/CS_URS_2024_01/766660728"/>
    <hyperlink ref="F382" r:id="rId64" display="https://podminky.urs.cz/item/CS_URS_2024_01/766660729"/>
    <hyperlink ref="F385" r:id="rId65" display="https://podminky.urs.cz/item/CS_URS_2024_01/766660730"/>
    <hyperlink ref="F388" r:id="rId66" display="https://podminky.urs.cz/item/CS_URS_2024_01/766660731"/>
    <hyperlink ref="F392" r:id="rId67" display="https://podminky.urs.cz/item/CS_URS_2024_01/766660733"/>
    <hyperlink ref="F395" r:id="rId68" display="https://podminky.urs.cz/item/CS_URS_2024_01/766660903"/>
    <hyperlink ref="F402" r:id="rId69" display="https://podminky.urs.cz/item/CS_URS_2024_01/766691812"/>
    <hyperlink ref="F405" r:id="rId70" display="https://podminky.urs.cz/item/CS_URS_2024_01/766691914"/>
    <hyperlink ref="F407" r:id="rId71" display="https://podminky.urs.cz/item/CS_URS_2024_01/766694116"/>
    <hyperlink ref="F411" r:id="rId72" display="https://podminky.urs.cz/item/CS_URS_2024_01/766695212"/>
    <hyperlink ref="F414" r:id="rId73" display="https://podminky.urs.cz/item/CS_URS_2024_01/998766121"/>
    <hyperlink ref="F416" r:id="rId74" display="https://podminky.urs.cz/item/CS_URS_2024_01/998766129"/>
    <hyperlink ref="F418" r:id="rId75" display="https://podminky.urs.cz/item/CS_URS_2024_01/HZS2121"/>
    <hyperlink ref="F423" r:id="rId76" display="https://podminky.urs.cz/item/CS_URS_2024_01/767810112"/>
    <hyperlink ref="F427" r:id="rId77" display="https://podminky.urs.cz/item/CS_URS_2024_01/771111011"/>
    <hyperlink ref="F432" r:id="rId78" display="https://podminky.urs.cz/item/CS_URS_2024_01/771121011"/>
    <hyperlink ref="F438" r:id="rId79" display="https://podminky.urs.cz/item/CS_URS_2024_01/771151016"/>
    <hyperlink ref="F443" r:id="rId80" display="https://podminky.urs.cz/item/CS_URS_2024_01/771471810"/>
    <hyperlink ref="F446" r:id="rId81" display="https://podminky.urs.cz/item/CS_URS_2024_01/771474113"/>
    <hyperlink ref="F451" r:id="rId82" display="https://podminky.urs.cz/item/CS_URS_2024_01/771571810"/>
    <hyperlink ref="F456" r:id="rId83" display="https://podminky.urs.cz/item/CS_URS_2024_01/771574516"/>
    <hyperlink ref="F463" r:id="rId84" display="https://podminky.urs.cz/item/CS_URS_2024_01/771591112"/>
    <hyperlink ref="F466" r:id="rId85" display="https://podminky.urs.cz/item/CS_URS_2024_01/771591115"/>
    <hyperlink ref="F471" r:id="rId86" display="https://podminky.urs.cz/item/CS_URS_2024_01/771591121"/>
    <hyperlink ref="F476" r:id="rId87" display="https://podminky.urs.cz/item/CS_URS_2024_01/771592011"/>
    <hyperlink ref="F481" r:id="rId88" display="https://podminky.urs.cz/item/CS_URS_2024_01/998771121"/>
    <hyperlink ref="F483" r:id="rId89" display="https://podminky.urs.cz/item/CS_URS_2024_01/998771129"/>
    <hyperlink ref="F486" r:id="rId90" display="https://podminky.urs.cz/item/CS_URS_2024_01/776111117"/>
    <hyperlink ref="F489" r:id="rId91" display="https://podminky.urs.cz/item/CS_URS_2024_01/776111311"/>
    <hyperlink ref="F492" r:id="rId92" display="https://podminky.urs.cz/item/CS_URS_2024_01/776121321"/>
    <hyperlink ref="F495" r:id="rId93" display="https://podminky.urs.cz/item/CS_URS_2024_01/776201812"/>
    <hyperlink ref="F498" r:id="rId94" display="https://podminky.urs.cz/item/CS_URS_2024_01/776232111"/>
    <hyperlink ref="F503" r:id="rId95" display="https://podminky.urs.cz/item/CS_URS_2024_01/776410811"/>
    <hyperlink ref="F506" r:id="rId96" display="https://podminky.urs.cz/item/CS_URS_2024_01/776421111"/>
    <hyperlink ref="F511" r:id="rId97" display="https://podminky.urs.cz/item/CS_URS_2024_01/776421711"/>
    <hyperlink ref="F517" r:id="rId98" display="https://podminky.urs.cz/item/CS_URS_2024_01/776991121"/>
    <hyperlink ref="F519" r:id="rId99" display="https://podminky.urs.cz/item/CS_URS_2024_01/776991821"/>
    <hyperlink ref="F522" r:id="rId100" display="https://podminky.urs.cz/item/CS_URS_2024_01/998776121"/>
    <hyperlink ref="F524" r:id="rId101" display="https://podminky.urs.cz/item/CS_URS_2024_01/998776129"/>
    <hyperlink ref="F527" r:id="rId102" display="https://podminky.urs.cz/item/CS_URS_2024_01/781111011"/>
    <hyperlink ref="F532" r:id="rId103" display="https://podminky.urs.cz/item/CS_URS_2024_01/781121011"/>
    <hyperlink ref="F537" r:id="rId104" display="https://podminky.urs.cz/item/CS_URS_2024_01/781131112"/>
    <hyperlink ref="F540" r:id="rId105" display="https://podminky.urs.cz/item/CS_URS_2024_01/781471810"/>
    <hyperlink ref="F545" r:id="rId106" display="https://podminky.urs.cz/item/CS_URS_2024_01/781472239"/>
    <hyperlink ref="F550" r:id="rId107" display="https://podminky.urs.cz/item/CS_URS_2024_01/781472241"/>
    <hyperlink ref="F555" r:id="rId108" display="https://podminky.urs.cz/item/CS_URS_2024_01/781472291"/>
    <hyperlink ref="F557" r:id="rId109" display="https://podminky.urs.cz/item/CS_URS_2024_01/781492251"/>
    <hyperlink ref="F564" r:id="rId110" display="https://podminky.urs.cz/item/CS_URS_2024_01/781493611"/>
    <hyperlink ref="F567" r:id="rId111" display="https://podminky.urs.cz/item/CS_URS_2024_01/781495211"/>
    <hyperlink ref="F572" r:id="rId112" display="https://podminky.urs.cz/item/CS_URS_2024_01/998781121"/>
    <hyperlink ref="F574" r:id="rId113" display="https://podminky.urs.cz/item/CS_URS_2024_01/998781129"/>
    <hyperlink ref="F577" r:id="rId114" display="https://podminky.urs.cz/item/CS_URS_2024_01/783301303"/>
    <hyperlink ref="F580" r:id="rId115" display="https://podminky.urs.cz/item/CS_URS_2024_01/783306805"/>
    <hyperlink ref="F583" r:id="rId116" display="https://podminky.urs.cz/item/CS_URS_2024_01/783314101"/>
    <hyperlink ref="F585" r:id="rId117" display="https://podminky.urs.cz/item/CS_URS_2024_01/783317101"/>
    <hyperlink ref="F588" r:id="rId118" display="https://podminky.urs.cz/item/CS_URS_2024_01/784111001"/>
    <hyperlink ref="F600" r:id="rId119" display="https://podminky.urs.cz/item/CS_URS_2024_01/784171101"/>
    <hyperlink ref="F608" r:id="rId120" display="https://podminky.urs.cz/item/CS_URS_2024_01/784171111"/>
    <hyperlink ref="F613" r:id="rId121" display="https://podminky.urs.cz/item/CS_URS_2024_01/78418113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2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</row>
    <row r="4" s="1" customFormat="1" ht="24.96" customHeight="1">
      <c r="B4" s="20"/>
      <c r="D4" s="138" t="s">
        <v>90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Stavební úpravy bytu v 1.NP v DPS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1020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26. 1. 2024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31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32</v>
      </c>
      <c r="F21" s="38"/>
      <c r="G21" s="38"/>
      <c r="H21" s="38"/>
      <c r="I21" s="140" t="s">
        <v>27</v>
      </c>
      <c r="J21" s="143" t="s">
        <v>33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35</v>
      </c>
      <c r="E23" s="38"/>
      <c r="F23" s="38"/>
      <c r="G23" s="38"/>
      <c r="H23" s="38"/>
      <c r="I23" s="140" t="s">
        <v>25</v>
      </c>
      <c r="J23" s="143" t="s">
        <v>31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32</v>
      </c>
      <c r="F24" s="38"/>
      <c r="G24" s="38"/>
      <c r="H24" s="38"/>
      <c r="I24" s="140" t="s">
        <v>27</v>
      </c>
      <c r="J24" s="143" t="s">
        <v>33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37</v>
      </c>
      <c r="E30" s="38"/>
      <c r="F30" s="38"/>
      <c r="G30" s="38"/>
      <c r="H30" s="38"/>
      <c r="I30" s="38"/>
      <c r="J30" s="151">
        <f>ROUND(J132,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39</v>
      </c>
      <c r="G32" s="38"/>
      <c r="H32" s="38"/>
      <c r="I32" s="152" t="s">
        <v>38</v>
      </c>
      <c r="J32" s="15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41</v>
      </c>
      <c r="E33" s="140" t="s">
        <v>42</v>
      </c>
      <c r="F33" s="154">
        <f>ROUND((SUM(BE132:BE301)),  2)</f>
        <v>0</v>
      </c>
      <c r="G33" s="38"/>
      <c r="H33" s="38"/>
      <c r="I33" s="155">
        <v>0.20999999999999999</v>
      </c>
      <c r="J33" s="154">
        <f>ROUND(((SUM(BE132:BE301))*I33),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43</v>
      </c>
      <c r="F34" s="154">
        <f>ROUND((SUM(BF132:BF301)),  2)</f>
        <v>0</v>
      </c>
      <c r="G34" s="38"/>
      <c r="H34" s="38"/>
      <c r="I34" s="155">
        <v>0.12</v>
      </c>
      <c r="J34" s="154">
        <f>ROUND(((SUM(BF132:BF301))*I34),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44</v>
      </c>
      <c r="F35" s="154">
        <f>ROUND((SUM(BG132:BG301)),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45</v>
      </c>
      <c r="F36" s="154">
        <f>ROUND((SUM(BH132:BH301)),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46</v>
      </c>
      <c r="F37" s="154">
        <f>ROUND((SUM(BI132:BI301)),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47</v>
      </c>
      <c r="E39" s="158"/>
      <c r="F39" s="158"/>
      <c r="G39" s="159" t="s">
        <v>48</v>
      </c>
      <c r="H39" s="160" t="s">
        <v>49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50</v>
      </c>
      <c r="E50" s="164"/>
      <c r="F50" s="164"/>
      <c r="G50" s="163" t="s">
        <v>51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52</v>
      </c>
      <c r="E61" s="166"/>
      <c r="F61" s="167" t="s">
        <v>53</v>
      </c>
      <c r="G61" s="165" t="s">
        <v>52</v>
      </c>
      <c r="H61" s="166"/>
      <c r="I61" s="166"/>
      <c r="J61" s="168" t="s">
        <v>53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54</v>
      </c>
      <c r="E65" s="169"/>
      <c r="F65" s="169"/>
      <c r="G65" s="163" t="s">
        <v>55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52</v>
      </c>
      <c r="E76" s="166"/>
      <c r="F76" s="167" t="s">
        <v>53</v>
      </c>
      <c r="G76" s="165" t="s">
        <v>52</v>
      </c>
      <c r="H76" s="166"/>
      <c r="I76" s="166"/>
      <c r="J76" s="168" t="s">
        <v>53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Stavební úpravy bytu v 1.NP v DPS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Elektroinstalace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Tržiště 254, 582 22 Přibyslav</v>
      </c>
      <c r="G89" s="40"/>
      <c r="H89" s="40"/>
      <c r="I89" s="32" t="s">
        <v>22</v>
      </c>
      <c r="J89" s="79" t="str">
        <f>IF(J12="","",J12)</f>
        <v>26. 1. 2024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Přibyslav, Bechyňovo nám.1, Přibyslav</v>
      </c>
      <c r="G91" s="40"/>
      <c r="H91" s="40"/>
      <c r="I91" s="32" t="s">
        <v>30</v>
      </c>
      <c r="J91" s="36" t="str">
        <f>E21</f>
        <v>život památkám o.p.s Lipová 833, Brtnice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35</v>
      </c>
      <c r="J92" s="36" t="str">
        <f>E24</f>
        <v>život památkám o.p.s Lipová 833, Brtnice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94</v>
      </c>
      <c r="D94" s="176"/>
      <c r="E94" s="176"/>
      <c r="F94" s="176"/>
      <c r="G94" s="176"/>
      <c r="H94" s="176"/>
      <c r="I94" s="176"/>
      <c r="J94" s="177" t="s">
        <v>95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96</v>
      </c>
      <c r="D96" s="40"/>
      <c r="E96" s="40"/>
      <c r="F96" s="40"/>
      <c r="G96" s="40"/>
      <c r="H96" s="40"/>
      <c r="I96" s="40"/>
      <c r="J96" s="110">
        <f>J132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97</v>
      </c>
    </row>
    <row r="97" s="9" customFormat="1" ht="24.96" customHeight="1">
      <c r="A97" s="9"/>
      <c r="B97" s="179"/>
      <c r="C97" s="180"/>
      <c r="D97" s="181" t="s">
        <v>104</v>
      </c>
      <c r="E97" s="182"/>
      <c r="F97" s="182"/>
      <c r="G97" s="182"/>
      <c r="H97" s="182"/>
      <c r="I97" s="182"/>
      <c r="J97" s="183">
        <f>J133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108</v>
      </c>
      <c r="E98" s="188"/>
      <c r="F98" s="188"/>
      <c r="G98" s="188"/>
      <c r="H98" s="188"/>
      <c r="I98" s="188"/>
      <c r="J98" s="189">
        <f>J134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109</v>
      </c>
      <c r="E99" s="188"/>
      <c r="F99" s="188"/>
      <c r="G99" s="188"/>
      <c r="H99" s="188"/>
      <c r="I99" s="188"/>
      <c r="J99" s="189">
        <f>J187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1021</v>
      </c>
      <c r="E100" s="188"/>
      <c r="F100" s="188"/>
      <c r="G100" s="188"/>
      <c r="H100" s="188"/>
      <c r="I100" s="188"/>
      <c r="J100" s="189">
        <f>J198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1022</v>
      </c>
      <c r="E101" s="188"/>
      <c r="F101" s="188"/>
      <c r="G101" s="188"/>
      <c r="H101" s="188"/>
      <c r="I101" s="188"/>
      <c r="J101" s="189">
        <f>J214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1023</v>
      </c>
      <c r="E102" s="188"/>
      <c r="F102" s="188"/>
      <c r="G102" s="188"/>
      <c r="H102" s="188"/>
      <c r="I102" s="188"/>
      <c r="J102" s="189">
        <f>J218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1024</v>
      </c>
      <c r="E103" s="188"/>
      <c r="F103" s="188"/>
      <c r="G103" s="188"/>
      <c r="H103" s="188"/>
      <c r="I103" s="188"/>
      <c r="J103" s="189">
        <f>J222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9"/>
      <c r="C104" s="180"/>
      <c r="D104" s="181" t="s">
        <v>1025</v>
      </c>
      <c r="E104" s="182"/>
      <c r="F104" s="182"/>
      <c r="G104" s="182"/>
      <c r="H104" s="182"/>
      <c r="I104" s="182"/>
      <c r="J104" s="183">
        <f>J225</f>
        <v>0</v>
      </c>
      <c r="K104" s="180"/>
      <c r="L104" s="18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5"/>
      <c r="C105" s="186"/>
      <c r="D105" s="187" t="s">
        <v>1026</v>
      </c>
      <c r="E105" s="188"/>
      <c r="F105" s="188"/>
      <c r="G105" s="188"/>
      <c r="H105" s="188"/>
      <c r="I105" s="188"/>
      <c r="J105" s="189">
        <f>J226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1027</v>
      </c>
      <c r="E106" s="188"/>
      <c r="F106" s="188"/>
      <c r="G106" s="188"/>
      <c r="H106" s="188"/>
      <c r="I106" s="188"/>
      <c r="J106" s="189">
        <f>J247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1028</v>
      </c>
      <c r="E107" s="188"/>
      <c r="F107" s="188"/>
      <c r="G107" s="188"/>
      <c r="H107" s="188"/>
      <c r="I107" s="188"/>
      <c r="J107" s="189">
        <f>J264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79"/>
      <c r="C108" s="180"/>
      <c r="D108" s="181" t="s">
        <v>1029</v>
      </c>
      <c r="E108" s="182"/>
      <c r="F108" s="182"/>
      <c r="G108" s="182"/>
      <c r="H108" s="182"/>
      <c r="I108" s="182"/>
      <c r="J108" s="183">
        <f>J286</f>
        <v>0</v>
      </c>
      <c r="K108" s="180"/>
      <c r="L108" s="184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9" customFormat="1" ht="24.96" customHeight="1">
      <c r="A109" s="9"/>
      <c r="B109" s="179"/>
      <c r="C109" s="180"/>
      <c r="D109" s="181" t="s">
        <v>1030</v>
      </c>
      <c r="E109" s="182"/>
      <c r="F109" s="182"/>
      <c r="G109" s="182"/>
      <c r="H109" s="182"/>
      <c r="I109" s="182"/>
      <c r="J109" s="183">
        <f>J292</f>
        <v>0</v>
      </c>
      <c r="K109" s="180"/>
      <c r="L109" s="184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85"/>
      <c r="C110" s="186"/>
      <c r="D110" s="187" t="s">
        <v>1031</v>
      </c>
      <c r="E110" s="188"/>
      <c r="F110" s="188"/>
      <c r="G110" s="188"/>
      <c r="H110" s="188"/>
      <c r="I110" s="188"/>
      <c r="J110" s="189">
        <f>J293</f>
        <v>0</v>
      </c>
      <c r="K110" s="186"/>
      <c r="L110" s="19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5"/>
      <c r="C111" s="186"/>
      <c r="D111" s="187" t="s">
        <v>1032</v>
      </c>
      <c r="E111" s="188"/>
      <c r="F111" s="188"/>
      <c r="G111" s="188"/>
      <c r="H111" s="188"/>
      <c r="I111" s="188"/>
      <c r="J111" s="189">
        <f>J296</f>
        <v>0</v>
      </c>
      <c r="K111" s="186"/>
      <c r="L111" s="19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5"/>
      <c r="C112" s="186"/>
      <c r="D112" s="187" t="s">
        <v>1033</v>
      </c>
      <c r="E112" s="188"/>
      <c r="F112" s="188"/>
      <c r="G112" s="188"/>
      <c r="H112" s="188"/>
      <c r="I112" s="188"/>
      <c r="J112" s="189">
        <f>J299</f>
        <v>0</v>
      </c>
      <c r="K112" s="186"/>
      <c r="L112" s="19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66"/>
      <c r="C114" s="67"/>
      <c r="D114" s="67"/>
      <c r="E114" s="67"/>
      <c r="F114" s="67"/>
      <c r="G114" s="67"/>
      <c r="H114" s="67"/>
      <c r="I114" s="67"/>
      <c r="J114" s="67"/>
      <c r="K114" s="67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8" s="2" customFormat="1" ht="6.96" customHeight="1">
      <c r="A118" s="38"/>
      <c r="B118" s="68"/>
      <c r="C118" s="69"/>
      <c r="D118" s="69"/>
      <c r="E118" s="69"/>
      <c r="F118" s="69"/>
      <c r="G118" s="69"/>
      <c r="H118" s="69"/>
      <c r="I118" s="69"/>
      <c r="J118" s="69"/>
      <c r="K118" s="69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4.96" customHeight="1">
      <c r="A119" s="38"/>
      <c r="B119" s="39"/>
      <c r="C119" s="23" t="s">
        <v>118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16</v>
      </c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6.5" customHeight="1">
      <c r="A122" s="38"/>
      <c r="B122" s="39"/>
      <c r="C122" s="40"/>
      <c r="D122" s="40"/>
      <c r="E122" s="174" t="str">
        <f>E7</f>
        <v>Stavební úpravy bytu v 1.NP v DPS</v>
      </c>
      <c r="F122" s="32"/>
      <c r="G122" s="32"/>
      <c r="H122" s="32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91</v>
      </c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6.5" customHeight="1">
      <c r="A124" s="38"/>
      <c r="B124" s="39"/>
      <c r="C124" s="40"/>
      <c r="D124" s="40"/>
      <c r="E124" s="76" t="str">
        <f>E9</f>
        <v>02 - Elektroinstalace</v>
      </c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20</v>
      </c>
      <c r="D126" s="40"/>
      <c r="E126" s="40"/>
      <c r="F126" s="27" t="str">
        <f>F12</f>
        <v>Tržiště 254, 582 22 Přibyslav</v>
      </c>
      <c r="G126" s="40"/>
      <c r="H126" s="40"/>
      <c r="I126" s="32" t="s">
        <v>22</v>
      </c>
      <c r="J126" s="79" t="str">
        <f>IF(J12="","",J12)</f>
        <v>26. 1. 2024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25.65" customHeight="1">
      <c r="A128" s="38"/>
      <c r="B128" s="39"/>
      <c r="C128" s="32" t="s">
        <v>24</v>
      </c>
      <c r="D128" s="40"/>
      <c r="E128" s="40"/>
      <c r="F128" s="27" t="str">
        <f>E15</f>
        <v>Město Přibyslav, Bechyňovo nám.1, Přibyslav</v>
      </c>
      <c r="G128" s="40"/>
      <c r="H128" s="40"/>
      <c r="I128" s="32" t="s">
        <v>30</v>
      </c>
      <c r="J128" s="36" t="str">
        <f>E21</f>
        <v>život památkám o.p.s Lipová 833, Brtnice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25.65" customHeight="1">
      <c r="A129" s="38"/>
      <c r="B129" s="39"/>
      <c r="C129" s="32" t="s">
        <v>28</v>
      </c>
      <c r="D129" s="40"/>
      <c r="E129" s="40"/>
      <c r="F129" s="27" t="str">
        <f>IF(E18="","",E18)</f>
        <v>Vyplň údaj</v>
      </c>
      <c r="G129" s="40"/>
      <c r="H129" s="40"/>
      <c r="I129" s="32" t="s">
        <v>35</v>
      </c>
      <c r="J129" s="36" t="str">
        <f>E24</f>
        <v>život památkám o.p.s Lipová 833, Brtnice</v>
      </c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0.32" customHeight="1">
      <c r="A130" s="38"/>
      <c r="B130" s="39"/>
      <c r="C130" s="40"/>
      <c r="D130" s="40"/>
      <c r="E130" s="40"/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11" customFormat="1" ht="29.28" customHeight="1">
      <c r="A131" s="191"/>
      <c r="B131" s="192"/>
      <c r="C131" s="193" t="s">
        <v>119</v>
      </c>
      <c r="D131" s="194" t="s">
        <v>62</v>
      </c>
      <c r="E131" s="194" t="s">
        <v>58</v>
      </c>
      <c r="F131" s="194" t="s">
        <v>59</v>
      </c>
      <c r="G131" s="194" t="s">
        <v>120</v>
      </c>
      <c r="H131" s="194" t="s">
        <v>121</v>
      </c>
      <c r="I131" s="194" t="s">
        <v>122</v>
      </c>
      <c r="J131" s="194" t="s">
        <v>95</v>
      </c>
      <c r="K131" s="195" t="s">
        <v>123</v>
      </c>
      <c r="L131" s="196"/>
      <c r="M131" s="100" t="s">
        <v>1</v>
      </c>
      <c r="N131" s="101" t="s">
        <v>41</v>
      </c>
      <c r="O131" s="101" t="s">
        <v>124</v>
      </c>
      <c r="P131" s="101" t="s">
        <v>125</v>
      </c>
      <c r="Q131" s="101" t="s">
        <v>126</v>
      </c>
      <c r="R131" s="101" t="s">
        <v>127</v>
      </c>
      <c r="S131" s="101" t="s">
        <v>128</v>
      </c>
      <c r="T131" s="102" t="s">
        <v>129</v>
      </c>
      <c r="U131" s="191"/>
      <c r="V131" s="191"/>
      <c r="W131" s="191"/>
      <c r="X131" s="191"/>
      <c r="Y131" s="191"/>
      <c r="Z131" s="191"/>
      <c r="AA131" s="191"/>
      <c r="AB131" s="191"/>
      <c r="AC131" s="191"/>
      <c r="AD131" s="191"/>
      <c r="AE131" s="191"/>
    </row>
    <row r="132" s="2" customFormat="1" ht="22.8" customHeight="1">
      <c r="A132" s="38"/>
      <c r="B132" s="39"/>
      <c r="C132" s="107" t="s">
        <v>130</v>
      </c>
      <c r="D132" s="40"/>
      <c r="E132" s="40"/>
      <c r="F132" s="40"/>
      <c r="G132" s="40"/>
      <c r="H132" s="40"/>
      <c r="I132" s="40"/>
      <c r="J132" s="197">
        <f>BK132</f>
        <v>0</v>
      </c>
      <c r="K132" s="40"/>
      <c r="L132" s="44"/>
      <c r="M132" s="103"/>
      <c r="N132" s="198"/>
      <c r="O132" s="104"/>
      <c r="P132" s="199">
        <f>P133+P225+P286+P292</f>
        <v>0</v>
      </c>
      <c r="Q132" s="104"/>
      <c r="R132" s="199">
        <f>R133+R225+R286+R292</f>
        <v>0.12770749999999997</v>
      </c>
      <c r="S132" s="104"/>
      <c r="T132" s="200">
        <f>T133+T225+T286+T292</f>
        <v>0.52400000000000002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76</v>
      </c>
      <c r="AU132" s="17" t="s">
        <v>97</v>
      </c>
      <c r="BK132" s="201">
        <f>BK133+BK225+BK286+BK292</f>
        <v>0</v>
      </c>
    </row>
    <row r="133" s="12" customFormat="1" ht="25.92" customHeight="1">
      <c r="A133" s="12"/>
      <c r="B133" s="202"/>
      <c r="C133" s="203"/>
      <c r="D133" s="204" t="s">
        <v>76</v>
      </c>
      <c r="E133" s="205" t="s">
        <v>357</v>
      </c>
      <c r="F133" s="205" t="s">
        <v>358</v>
      </c>
      <c r="G133" s="203"/>
      <c r="H133" s="203"/>
      <c r="I133" s="206"/>
      <c r="J133" s="207">
        <f>BK133</f>
        <v>0</v>
      </c>
      <c r="K133" s="203"/>
      <c r="L133" s="208"/>
      <c r="M133" s="209"/>
      <c r="N133" s="210"/>
      <c r="O133" s="210"/>
      <c r="P133" s="211">
        <f>P134+P187+P198+P214+P218+P222</f>
        <v>0</v>
      </c>
      <c r="Q133" s="210"/>
      <c r="R133" s="211">
        <f>R134+R187+R198+R214+R218+R222</f>
        <v>0.12403749999999998</v>
      </c>
      <c r="S133" s="210"/>
      <c r="T133" s="212">
        <f>T134+T187+T198+T214+T218+T222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3" t="s">
        <v>142</v>
      </c>
      <c r="AT133" s="214" t="s">
        <v>76</v>
      </c>
      <c r="AU133" s="214" t="s">
        <v>77</v>
      </c>
      <c r="AY133" s="213" t="s">
        <v>133</v>
      </c>
      <c r="BK133" s="215">
        <f>BK134+BK187+BK198+BK214+BK218+BK222</f>
        <v>0</v>
      </c>
    </row>
    <row r="134" s="12" customFormat="1" ht="22.8" customHeight="1">
      <c r="A134" s="12"/>
      <c r="B134" s="202"/>
      <c r="C134" s="203"/>
      <c r="D134" s="204" t="s">
        <v>76</v>
      </c>
      <c r="E134" s="216" t="s">
        <v>524</v>
      </c>
      <c r="F134" s="216" t="s">
        <v>525</v>
      </c>
      <c r="G134" s="203"/>
      <c r="H134" s="203"/>
      <c r="I134" s="206"/>
      <c r="J134" s="217">
        <f>BK134</f>
        <v>0</v>
      </c>
      <c r="K134" s="203"/>
      <c r="L134" s="208"/>
      <c r="M134" s="209"/>
      <c r="N134" s="210"/>
      <c r="O134" s="210"/>
      <c r="P134" s="211">
        <f>SUM(P135:P186)</f>
        <v>0</v>
      </c>
      <c r="Q134" s="210"/>
      <c r="R134" s="211">
        <f>SUM(R135:R186)</f>
        <v>0.11267749999999999</v>
      </c>
      <c r="S134" s="210"/>
      <c r="T134" s="212">
        <f>SUM(T135:T186)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3" t="s">
        <v>142</v>
      </c>
      <c r="AT134" s="214" t="s">
        <v>76</v>
      </c>
      <c r="AU134" s="214" t="s">
        <v>85</v>
      </c>
      <c r="AY134" s="213" t="s">
        <v>133</v>
      </c>
      <c r="BK134" s="215">
        <f>SUM(BK135:BK186)</f>
        <v>0</v>
      </c>
    </row>
    <row r="135" s="2" customFormat="1" ht="24.15" customHeight="1">
      <c r="A135" s="38"/>
      <c r="B135" s="39"/>
      <c r="C135" s="218" t="s">
        <v>85</v>
      </c>
      <c r="D135" s="218" t="s">
        <v>136</v>
      </c>
      <c r="E135" s="219" t="s">
        <v>1034</v>
      </c>
      <c r="F135" s="220" t="s">
        <v>1035</v>
      </c>
      <c r="G135" s="221" t="s">
        <v>155</v>
      </c>
      <c r="H135" s="222">
        <v>10</v>
      </c>
      <c r="I135" s="223"/>
      <c r="J135" s="224">
        <f>ROUND(I135*H135,2)</f>
        <v>0</v>
      </c>
      <c r="K135" s="220" t="s">
        <v>140</v>
      </c>
      <c r="L135" s="44"/>
      <c r="M135" s="225" t="s">
        <v>1</v>
      </c>
      <c r="N135" s="226" t="s">
        <v>43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507</v>
      </c>
      <c r="AT135" s="229" t="s">
        <v>136</v>
      </c>
      <c r="AU135" s="229" t="s">
        <v>142</v>
      </c>
      <c r="AY135" s="17" t="s">
        <v>133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142</v>
      </c>
      <c r="BK135" s="230">
        <f>ROUND(I135*H135,2)</f>
        <v>0</v>
      </c>
      <c r="BL135" s="17" t="s">
        <v>507</v>
      </c>
      <c r="BM135" s="229" t="s">
        <v>1036</v>
      </c>
    </row>
    <row r="136" s="2" customFormat="1">
      <c r="A136" s="38"/>
      <c r="B136" s="39"/>
      <c r="C136" s="40"/>
      <c r="D136" s="231" t="s">
        <v>144</v>
      </c>
      <c r="E136" s="40"/>
      <c r="F136" s="232" t="s">
        <v>1037</v>
      </c>
      <c r="G136" s="40"/>
      <c r="H136" s="40"/>
      <c r="I136" s="233"/>
      <c r="J136" s="40"/>
      <c r="K136" s="40"/>
      <c r="L136" s="44"/>
      <c r="M136" s="234"/>
      <c r="N136" s="235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144</v>
      </c>
      <c r="AU136" s="17" t="s">
        <v>142</v>
      </c>
    </row>
    <row r="137" s="2" customFormat="1" ht="33" customHeight="1">
      <c r="A137" s="38"/>
      <c r="B137" s="39"/>
      <c r="C137" s="259" t="s">
        <v>142</v>
      </c>
      <c r="D137" s="259" t="s">
        <v>244</v>
      </c>
      <c r="E137" s="260" t="s">
        <v>1038</v>
      </c>
      <c r="F137" s="261" t="s">
        <v>1039</v>
      </c>
      <c r="G137" s="262" t="s">
        <v>155</v>
      </c>
      <c r="H137" s="263">
        <v>11.5</v>
      </c>
      <c r="I137" s="264"/>
      <c r="J137" s="265">
        <f>ROUND(I137*H137,2)</f>
        <v>0</v>
      </c>
      <c r="K137" s="261" t="s">
        <v>140</v>
      </c>
      <c r="L137" s="266"/>
      <c r="M137" s="267" t="s">
        <v>1</v>
      </c>
      <c r="N137" s="268" t="s">
        <v>43</v>
      </c>
      <c r="O137" s="91"/>
      <c r="P137" s="227">
        <f>O137*H137</f>
        <v>0</v>
      </c>
      <c r="Q137" s="227">
        <v>0.00022000000000000001</v>
      </c>
      <c r="R137" s="227">
        <f>Q137*H137</f>
        <v>0.0025300000000000001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1040</v>
      </c>
      <c r="AT137" s="229" t="s">
        <v>244</v>
      </c>
      <c r="AU137" s="229" t="s">
        <v>142</v>
      </c>
      <c r="AY137" s="17" t="s">
        <v>133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142</v>
      </c>
      <c r="BK137" s="230">
        <f>ROUND(I137*H137,2)</f>
        <v>0</v>
      </c>
      <c r="BL137" s="17" t="s">
        <v>507</v>
      </c>
      <c r="BM137" s="229" t="s">
        <v>1041</v>
      </c>
    </row>
    <row r="138" s="13" customFormat="1">
      <c r="A138" s="13"/>
      <c r="B138" s="236"/>
      <c r="C138" s="237"/>
      <c r="D138" s="238" t="s">
        <v>151</v>
      </c>
      <c r="E138" s="237"/>
      <c r="F138" s="240" t="s">
        <v>1042</v>
      </c>
      <c r="G138" s="237"/>
      <c r="H138" s="241">
        <v>11.5</v>
      </c>
      <c r="I138" s="242"/>
      <c r="J138" s="237"/>
      <c r="K138" s="237"/>
      <c r="L138" s="243"/>
      <c r="M138" s="244"/>
      <c r="N138" s="245"/>
      <c r="O138" s="245"/>
      <c r="P138" s="245"/>
      <c r="Q138" s="245"/>
      <c r="R138" s="245"/>
      <c r="S138" s="245"/>
      <c r="T138" s="24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7" t="s">
        <v>151</v>
      </c>
      <c r="AU138" s="247" t="s">
        <v>142</v>
      </c>
      <c r="AV138" s="13" t="s">
        <v>142</v>
      </c>
      <c r="AW138" s="13" t="s">
        <v>4</v>
      </c>
      <c r="AX138" s="13" t="s">
        <v>85</v>
      </c>
      <c r="AY138" s="247" t="s">
        <v>133</v>
      </c>
    </row>
    <row r="139" s="2" customFormat="1" ht="24.15" customHeight="1">
      <c r="A139" s="38"/>
      <c r="B139" s="39"/>
      <c r="C139" s="218" t="s">
        <v>134</v>
      </c>
      <c r="D139" s="218" t="s">
        <v>136</v>
      </c>
      <c r="E139" s="219" t="s">
        <v>1043</v>
      </c>
      <c r="F139" s="220" t="s">
        <v>1044</v>
      </c>
      <c r="G139" s="221" t="s">
        <v>155</v>
      </c>
      <c r="H139" s="222">
        <v>15</v>
      </c>
      <c r="I139" s="223"/>
      <c r="J139" s="224">
        <f>ROUND(I139*H139,2)</f>
        <v>0</v>
      </c>
      <c r="K139" s="220" t="s">
        <v>140</v>
      </c>
      <c r="L139" s="44"/>
      <c r="M139" s="225" t="s">
        <v>1</v>
      </c>
      <c r="N139" s="226" t="s">
        <v>43</v>
      </c>
      <c r="O139" s="91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507</v>
      </c>
      <c r="AT139" s="229" t="s">
        <v>136</v>
      </c>
      <c r="AU139" s="229" t="s">
        <v>142</v>
      </c>
      <c r="AY139" s="17" t="s">
        <v>133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142</v>
      </c>
      <c r="BK139" s="230">
        <f>ROUND(I139*H139,2)</f>
        <v>0</v>
      </c>
      <c r="BL139" s="17" t="s">
        <v>507</v>
      </c>
      <c r="BM139" s="229" t="s">
        <v>1045</v>
      </c>
    </row>
    <row r="140" s="2" customFormat="1">
      <c r="A140" s="38"/>
      <c r="B140" s="39"/>
      <c r="C140" s="40"/>
      <c r="D140" s="231" t="s">
        <v>144</v>
      </c>
      <c r="E140" s="40"/>
      <c r="F140" s="232" t="s">
        <v>1046</v>
      </c>
      <c r="G140" s="40"/>
      <c r="H140" s="40"/>
      <c r="I140" s="233"/>
      <c r="J140" s="40"/>
      <c r="K140" s="40"/>
      <c r="L140" s="44"/>
      <c r="M140" s="234"/>
      <c r="N140" s="235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144</v>
      </c>
      <c r="AU140" s="17" t="s">
        <v>142</v>
      </c>
    </row>
    <row r="141" s="2" customFormat="1" ht="24.15" customHeight="1">
      <c r="A141" s="38"/>
      <c r="B141" s="39"/>
      <c r="C141" s="259" t="s">
        <v>141</v>
      </c>
      <c r="D141" s="259" t="s">
        <v>244</v>
      </c>
      <c r="E141" s="260" t="s">
        <v>1047</v>
      </c>
      <c r="F141" s="261" t="s">
        <v>1048</v>
      </c>
      <c r="G141" s="262" t="s">
        <v>155</v>
      </c>
      <c r="H141" s="263">
        <v>17.25</v>
      </c>
      <c r="I141" s="264"/>
      <c r="J141" s="265">
        <f>ROUND(I141*H141,2)</f>
        <v>0</v>
      </c>
      <c r="K141" s="261" t="s">
        <v>140</v>
      </c>
      <c r="L141" s="266"/>
      <c r="M141" s="267" t="s">
        <v>1</v>
      </c>
      <c r="N141" s="268" t="s">
        <v>43</v>
      </c>
      <c r="O141" s="91"/>
      <c r="P141" s="227">
        <f>O141*H141</f>
        <v>0</v>
      </c>
      <c r="Q141" s="227">
        <v>0.00064000000000000005</v>
      </c>
      <c r="R141" s="227">
        <f>Q141*H141</f>
        <v>0.011040000000000001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1040</v>
      </c>
      <c r="AT141" s="229" t="s">
        <v>244</v>
      </c>
      <c r="AU141" s="229" t="s">
        <v>142</v>
      </c>
      <c r="AY141" s="17" t="s">
        <v>133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142</v>
      </c>
      <c r="BK141" s="230">
        <f>ROUND(I141*H141,2)</f>
        <v>0</v>
      </c>
      <c r="BL141" s="17" t="s">
        <v>507</v>
      </c>
      <c r="BM141" s="229" t="s">
        <v>1049</v>
      </c>
    </row>
    <row r="142" s="13" customFormat="1">
      <c r="A142" s="13"/>
      <c r="B142" s="236"/>
      <c r="C142" s="237"/>
      <c r="D142" s="238" t="s">
        <v>151</v>
      </c>
      <c r="E142" s="237"/>
      <c r="F142" s="240" t="s">
        <v>1050</v>
      </c>
      <c r="G142" s="237"/>
      <c r="H142" s="241">
        <v>17.25</v>
      </c>
      <c r="I142" s="242"/>
      <c r="J142" s="237"/>
      <c r="K142" s="237"/>
      <c r="L142" s="243"/>
      <c r="M142" s="244"/>
      <c r="N142" s="245"/>
      <c r="O142" s="245"/>
      <c r="P142" s="245"/>
      <c r="Q142" s="245"/>
      <c r="R142" s="245"/>
      <c r="S142" s="245"/>
      <c r="T142" s="24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7" t="s">
        <v>151</v>
      </c>
      <c r="AU142" s="247" t="s">
        <v>142</v>
      </c>
      <c r="AV142" s="13" t="s">
        <v>142</v>
      </c>
      <c r="AW142" s="13" t="s">
        <v>4</v>
      </c>
      <c r="AX142" s="13" t="s">
        <v>85</v>
      </c>
      <c r="AY142" s="247" t="s">
        <v>133</v>
      </c>
    </row>
    <row r="143" s="2" customFormat="1" ht="24.15" customHeight="1">
      <c r="A143" s="38"/>
      <c r="B143" s="39"/>
      <c r="C143" s="218" t="s">
        <v>169</v>
      </c>
      <c r="D143" s="218" t="s">
        <v>136</v>
      </c>
      <c r="E143" s="219" t="s">
        <v>1051</v>
      </c>
      <c r="F143" s="220" t="s">
        <v>1052</v>
      </c>
      <c r="G143" s="221" t="s">
        <v>155</v>
      </c>
      <c r="H143" s="222">
        <v>230</v>
      </c>
      <c r="I143" s="223"/>
      <c r="J143" s="224">
        <f>ROUND(I143*H143,2)</f>
        <v>0</v>
      </c>
      <c r="K143" s="220" t="s">
        <v>140</v>
      </c>
      <c r="L143" s="44"/>
      <c r="M143" s="225" t="s">
        <v>1</v>
      </c>
      <c r="N143" s="226" t="s">
        <v>43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507</v>
      </c>
      <c r="AT143" s="229" t="s">
        <v>136</v>
      </c>
      <c r="AU143" s="229" t="s">
        <v>142</v>
      </c>
      <c r="AY143" s="17" t="s">
        <v>133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142</v>
      </c>
      <c r="BK143" s="230">
        <f>ROUND(I143*H143,2)</f>
        <v>0</v>
      </c>
      <c r="BL143" s="17" t="s">
        <v>507</v>
      </c>
      <c r="BM143" s="229" t="s">
        <v>1053</v>
      </c>
    </row>
    <row r="144" s="2" customFormat="1">
      <c r="A144" s="38"/>
      <c r="B144" s="39"/>
      <c r="C144" s="40"/>
      <c r="D144" s="231" t="s">
        <v>144</v>
      </c>
      <c r="E144" s="40"/>
      <c r="F144" s="232" t="s">
        <v>1054</v>
      </c>
      <c r="G144" s="40"/>
      <c r="H144" s="40"/>
      <c r="I144" s="233"/>
      <c r="J144" s="40"/>
      <c r="K144" s="40"/>
      <c r="L144" s="44"/>
      <c r="M144" s="234"/>
      <c r="N144" s="235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144</v>
      </c>
      <c r="AU144" s="17" t="s">
        <v>142</v>
      </c>
    </row>
    <row r="145" s="2" customFormat="1" ht="24.15" customHeight="1">
      <c r="A145" s="38"/>
      <c r="B145" s="39"/>
      <c r="C145" s="259" t="s">
        <v>159</v>
      </c>
      <c r="D145" s="259" t="s">
        <v>244</v>
      </c>
      <c r="E145" s="260" t="s">
        <v>1055</v>
      </c>
      <c r="F145" s="261" t="s">
        <v>1056</v>
      </c>
      <c r="G145" s="262" t="s">
        <v>155</v>
      </c>
      <c r="H145" s="263">
        <v>264.5</v>
      </c>
      <c r="I145" s="264"/>
      <c r="J145" s="265">
        <f>ROUND(I145*H145,2)</f>
        <v>0</v>
      </c>
      <c r="K145" s="261" t="s">
        <v>140</v>
      </c>
      <c r="L145" s="266"/>
      <c r="M145" s="267" t="s">
        <v>1</v>
      </c>
      <c r="N145" s="268" t="s">
        <v>43</v>
      </c>
      <c r="O145" s="91"/>
      <c r="P145" s="227">
        <f>O145*H145</f>
        <v>0</v>
      </c>
      <c r="Q145" s="227">
        <v>0.00012</v>
      </c>
      <c r="R145" s="227">
        <f>Q145*H145</f>
        <v>0.031739999999999997</v>
      </c>
      <c r="S145" s="227">
        <v>0</v>
      </c>
      <c r="T145" s="22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1040</v>
      </c>
      <c r="AT145" s="229" t="s">
        <v>244</v>
      </c>
      <c r="AU145" s="229" t="s">
        <v>142</v>
      </c>
      <c r="AY145" s="17" t="s">
        <v>133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142</v>
      </c>
      <c r="BK145" s="230">
        <f>ROUND(I145*H145,2)</f>
        <v>0</v>
      </c>
      <c r="BL145" s="17" t="s">
        <v>507</v>
      </c>
      <c r="BM145" s="229" t="s">
        <v>1057</v>
      </c>
    </row>
    <row r="146" s="13" customFormat="1">
      <c r="A146" s="13"/>
      <c r="B146" s="236"/>
      <c r="C146" s="237"/>
      <c r="D146" s="238" t="s">
        <v>151</v>
      </c>
      <c r="E146" s="237"/>
      <c r="F146" s="240" t="s">
        <v>1058</v>
      </c>
      <c r="G146" s="237"/>
      <c r="H146" s="241">
        <v>264.5</v>
      </c>
      <c r="I146" s="242"/>
      <c r="J146" s="237"/>
      <c r="K146" s="237"/>
      <c r="L146" s="243"/>
      <c r="M146" s="244"/>
      <c r="N146" s="245"/>
      <c r="O146" s="245"/>
      <c r="P146" s="245"/>
      <c r="Q146" s="245"/>
      <c r="R146" s="245"/>
      <c r="S146" s="245"/>
      <c r="T146" s="24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7" t="s">
        <v>151</v>
      </c>
      <c r="AU146" s="247" t="s">
        <v>142</v>
      </c>
      <c r="AV146" s="13" t="s">
        <v>142</v>
      </c>
      <c r="AW146" s="13" t="s">
        <v>4</v>
      </c>
      <c r="AX146" s="13" t="s">
        <v>85</v>
      </c>
      <c r="AY146" s="247" t="s">
        <v>133</v>
      </c>
    </row>
    <row r="147" s="2" customFormat="1" ht="33" customHeight="1">
      <c r="A147" s="38"/>
      <c r="B147" s="39"/>
      <c r="C147" s="218" t="s">
        <v>178</v>
      </c>
      <c r="D147" s="218" t="s">
        <v>136</v>
      </c>
      <c r="E147" s="219" t="s">
        <v>1059</v>
      </c>
      <c r="F147" s="220" t="s">
        <v>1060</v>
      </c>
      <c r="G147" s="221" t="s">
        <v>155</v>
      </c>
      <c r="H147" s="222">
        <v>285</v>
      </c>
      <c r="I147" s="223"/>
      <c r="J147" s="224">
        <f>ROUND(I147*H147,2)</f>
        <v>0</v>
      </c>
      <c r="K147" s="220" t="s">
        <v>140</v>
      </c>
      <c r="L147" s="44"/>
      <c r="M147" s="225" t="s">
        <v>1</v>
      </c>
      <c r="N147" s="226" t="s">
        <v>43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507</v>
      </c>
      <c r="AT147" s="229" t="s">
        <v>136</v>
      </c>
      <c r="AU147" s="229" t="s">
        <v>142</v>
      </c>
      <c r="AY147" s="17" t="s">
        <v>133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142</v>
      </c>
      <c r="BK147" s="230">
        <f>ROUND(I147*H147,2)</f>
        <v>0</v>
      </c>
      <c r="BL147" s="17" t="s">
        <v>507</v>
      </c>
      <c r="BM147" s="229" t="s">
        <v>1061</v>
      </c>
    </row>
    <row r="148" s="2" customFormat="1">
      <c r="A148" s="38"/>
      <c r="B148" s="39"/>
      <c r="C148" s="40"/>
      <c r="D148" s="231" t="s">
        <v>144</v>
      </c>
      <c r="E148" s="40"/>
      <c r="F148" s="232" t="s">
        <v>1062</v>
      </c>
      <c r="G148" s="40"/>
      <c r="H148" s="40"/>
      <c r="I148" s="233"/>
      <c r="J148" s="40"/>
      <c r="K148" s="40"/>
      <c r="L148" s="44"/>
      <c r="M148" s="234"/>
      <c r="N148" s="23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144</v>
      </c>
      <c r="AU148" s="17" t="s">
        <v>142</v>
      </c>
    </row>
    <row r="149" s="2" customFormat="1" ht="24.15" customHeight="1">
      <c r="A149" s="38"/>
      <c r="B149" s="39"/>
      <c r="C149" s="259" t="s">
        <v>183</v>
      </c>
      <c r="D149" s="259" t="s">
        <v>244</v>
      </c>
      <c r="E149" s="260" t="s">
        <v>1063</v>
      </c>
      <c r="F149" s="261" t="s">
        <v>1064</v>
      </c>
      <c r="G149" s="262" t="s">
        <v>155</v>
      </c>
      <c r="H149" s="263">
        <v>327.75</v>
      </c>
      <c r="I149" s="264"/>
      <c r="J149" s="265">
        <f>ROUND(I149*H149,2)</f>
        <v>0</v>
      </c>
      <c r="K149" s="261" t="s">
        <v>140</v>
      </c>
      <c r="L149" s="266"/>
      <c r="M149" s="267" t="s">
        <v>1</v>
      </c>
      <c r="N149" s="268" t="s">
        <v>43</v>
      </c>
      <c r="O149" s="91"/>
      <c r="P149" s="227">
        <f>O149*H149</f>
        <v>0</v>
      </c>
      <c r="Q149" s="227">
        <v>0.00017000000000000001</v>
      </c>
      <c r="R149" s="227">
        <f>Q149*H149</f>
        <v>0.055717500000000003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1040</v>
      </c>
      <c r="AT149" s="229" t="s">
        <v>244</v>
      </c>
      <c r="AU149" s="229" t="s">
        <v>142</v>
      </c>
      <c r="AY149" s="17" t="s">
        <v>133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142</v>
      </c>
      <c r="BK149" s="230">
        <f>ROUND(I149*H149,2)</f>
        <v>0</v>
      </c>
      <c r="BL149" s="17" t="s">
        <v>507</v>
      </c>
      <c r="BM149" s="229" t="s">
        <v>1065</v>
      </c>
    </row>
    <row r="150" s="13" customFormat="1">
      <c r="A150" s="13"/>
      <c r="B150" s="236"/>
      <c r="C150" s="237"/>
      <c r="D150" s="238" t="s">
        <v>151</v>
      </c>
      <c r="E150" s="237"/>
      <c r="F150" s="240" t="s">
        <v>1066</v>
      </c>
      <c r="G150" s="237"/>
      <c r="H150" s="241">
        <v>327.75</v>
      </c>
      <c r="I150" s="242"/>
      <c r="J150" s="237"/>
      <c r="K150" s="237"/>
      <c r="L150" s="243"/>
      <c r="M150" s="244"/>
      <c r="N150" s="245"/>
      <c r="O150" s="245"/>
      <c r="P150" s="245"/>
      <c r="Q150" s="245"/>
      <c r="R150" s="245"/>
      <c r="S150" s="245"/>
      <c r="T150" s="24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7" t="s">
        <v>151</v>
      </c>
      <c r="AU150" s="247" t="s">
        <v>142</v>
      </c>
      <c r="AV150" s="13" t="s">
        <v>142</v>
      </c>
      <c r="AW150" s="13" t="s">
        <v>4</v>
      </c>
      <c r="AX150" s="13" t="s">
        <v>85</v>
      </c>
      <c r="AY150" s="247" t="s">
        <v>133</v>
      </c>
    </row>
    <row r="151" s="2" customFormat="1" ht="33" customHeight="1">
      <c r="A151" s="38"/>
      <c r="B151" s="39"/>
      <c r="C151" s="218" t="s">
        <v>191</v>
      </c>
      <c r="D151" s="218" t="s">
        <v>136</v>
      </c>
      <c r="E151" s="219" t="s">
        <v>1067</v>
      </c>
      <c r="F151" s="220" t="s">
        <v>1068</v>
      </c>
      <c r="G151" s="221" t="s">
        <v>155</v>
      </c>
      <c r="H151" s="222">
        <v>40</v>
      </c>
      <c r="I151" s="223"/>
      <c r="J151" s="224">
        <f>ROUND(I151*H151,2)</f>
        <v>0</v>
      </c>
      <c r="K151" s="220" t="s">
        <v>140</v>
      </c>
      <c r="L151" s="44"/>
      <c r="M151" s="225" t="s">
        <v>1</v>
      </c>
      <c r="N151" s="226" t="s">
        <v>43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507</v>
      </c>
      <c r="AT151" s="229" t="s">
        <v>136</v>
      </c>
      <c r="AU151" s="229" t="s">
        <v>142</v>
      </c>
      <c r="AY151" s="17" t="s">
        <v>133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142</v>
      </c>
      <c r="BK151" s="230">
        <f>ROUND(I151*H151,2)</f>
        <v>0</v>
      </c>
      <c r="BL151" s="17" t="s">
        <v>507</v>
      </c>
      <c r="BM151" s="229" t="s">
        <v>1069</v>
      </c>
    </row>
    <row r="152" s="2" customFormat="1">
      <c r="A152" s="38"/>
      <c r="B152" s="39"/>
      <c r="C152" s="40"/>
      <c r="D152" s="231" t="s">
        <v>144</v>
      </c>
      <c r="E152" s="40"/>
      <c r="F152" s="232" t="s">
        <v>1070</v>
      </c>
      <c r="G152" s="40"/>
      <c r="H152" s="40"/>
      <c r="I152" s="233"/>
      <c r="J152" s="40"/>
      <c r="K152" s="40"/>
      <c r="L152" s="44"/>
      <c r="M152" s="234"/>
      <c r="N152" s="235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144</v>
      </c>
      <c r="AU152" s="17" t="s">
        <v>142</v>
      </c>
    </row>
    <row r="153" s="2" customFormat="1" ht="24.15" customHeight="1">
      <c r="A153" s="38"/>
      <c r="B153" s="39"/>
      <c r="C153" s="259" t="s">
        <v>197</v>
      </c>
      <c r="D153" s="259" t="s">
        <v>244</v>
      </c>
      <c r="E153" s="260" t="s">
        <v>1071</v>
      </c>
      <c r="F153" s="261" t="s">
        <v>1072</v>
      </c>
      <c r="G153" s="262" t="s">
        <v>155</v>
      </c>
      <c r="H153" s="263">
        <v>46</v>
      </c>
      <c r="I153" s="264"/>
      <c r="J153" s="265">
        <f>ROUND(I153*H153,2)</f>
        <v>0</v>
      </c>
      <c r="K153" s="261" t="s">
        <v>140</v>
      </c>
      <c r="L153" s="266"/>
      <c r="M153" s="267" t="s">
        <v>1</v>
      </c>
      <c r="N153" s="268" t="s">
        <v>43</v>
      </c>
      <c r="O153" s="91"/>
      <c r="P153" s="227">
        <f>O153*H153</f>
        <v>0</v>
      </c>
      <c r="Q153" s="227">
        <v>0.00025000000000000001</v>
      </c>
      <c r="R153" s="227">
        <f>Q153*H153</f>
        <v>0.0115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1040</v>
      </c>
      <c r="AT153" s="229" t="s">
        <v>244</v>
      </c>
      <c r="AU153" s="229" t="s">
        <v>142</v>
      </c>
      <c r="AY153" s="17" t="s">
        <v>133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142</v>
      </c>
      <c r="BK153" s="230">
        <f>ROUND(I153*H153,2)</f>
        <v>0</v>
      </c>
      <c r="BL153" s="17" t="s">
        <v>507</v>
      </c>
      <c r="BM153" s="229" t="s">
        <v>1073</v>
      </c>
    </row>
    <row r="154" s="13" customFormat="1">
      <c r="A154" s="13"/>
      <c r="B154" s="236"/>
      <c r="C154" s="237"/>
      <c r="D154" s="238" t="s">
        <v>151</v>
      </c>
      <c r="E154" s="237"/>
      <c r="F154" s="240" t="s">
        <v>1074</v>
      </c>
      <c r="G154" s="237"/>
      <c r="H154" s="241">
        <v>46</v>
      </c>
      <c r="I154" s="242"/>
      <c r="J154" s="237"/>
      <c r="K154" s="237"/>
      <c r="L154" s="243"/>
      <c r="M154" s="244"/>
      <c r="N154" s="245"/>
      <c r="O154" s="245"/>
      <c r="P154" s="245"/>
      <c r="Q154" s="245"/>
      <c r="R154" s="245"/>
      <c r="S154" s="245"/>
      <c r="T154" s="24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7" t="s">
        <v>151</v>
      </c>
      <c r="AU154" s="247" t="s">
        <v>142</v>
      </c>
      <c r="AV154" s="13" t="s">
        <v>142</v>
      </c>
      <c r="AW154" s="13" t="s">
        <v>4</v>
      </c>
      <c r="AX154" s="13" t="s">
        <v>85</v>
      </c>
      <c r="AY154" s="247" t="s">
        <v>133</v>
      </c>
    </row>
    <row r="155" s="2" customFormat="1" ht="24.15" customHeight="1">
      <c r="A155" s="38"/>
      <c r="B155" s="39"/>
      <c r="C155" s="218" t="s">
        <v>203</v>
      </c>
      <c r="D155" s="218" t="s">
        <v>136</v>
      </c>
      <c r="E155" s="219" t="s">
        <v>1075</v>
      </c>
      <c r="F155" s="220" t="s">
        <v>1076</v>
      </c>
      <c r="G155" s="221" t="s">
        <v>139</v>
      </c>
      <c r="H155" s="222">
        <v>3</v>
      </c>
      <c r="I155" s="223"/>
      <c r="J155" s="224">
        <f>ROUND(I155*H155,2)</f>
        <v>0</v>
      </c>
      <c r="K155" s="220" t="s">
        <v>140</v>
      </c>
      <c r="L155" s="44"/>
      <c r="M155" s="225" t="s">
        <v>1</v>
      </c>
      <c r="N155" s="226" t="s">
        <v>43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507</v>
      </c>
      <c r="AT155" s="229" t="s">
        <v>136</v>
      </c>
      <c r="AU155" s="229" t="s">
        <v>142</v>
      </c>
      <c r="AY155" s="17" t="s">
        <v>133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142</v>
      </c>
      <c r="BK155" s="230">
        <f>ROUND(I155*H155,2)</f>
        <v>0</v>
      </c>
      <c r="BL155" s="17" t="s">
        <v>507</v>
      </c>
      <c r="BM155" s="229" t="s">
        <v>1077</v>
      </c>
    </row>
    <row r="156" s="2" customFormat="1">
      <c r="A156" s="38"/>
      <c r="B156" s="39"/>
      <c r="C156" s="40"/>
      <c r="D156" s="231" t="s">
        <v>144</v>
      </c>
      <c r="E156" s="40"/>
      <c r="F156" s="232" t="s">
        <v>1078</v>
      </c>
      <c r="G156" s="40"/>
      <c r="H156" s="40"/>
      <c r="I156" s="233"/>
      <c r="J156" s="40"/>
      <c r="K156" s="40"/>
      <c r="L156" s="44"/>
      <c r="M156" s="234"/>
      <c r="N156" s="235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144</v>
      </c>
      <c r="AU156" s="17" t="s">
        <v>142</v>
      </c>
    </row>
    <row r="157" s="2" customFormat="1" ht="33" customHeight="1">
      <c r="A157" s="38"/>
      <c r="B157" s="39"/>
      <c r="C157" s="259" t="s">
        <v>8</v>
      </c>
      <c r="D157" s="259" t="s">
        <v>244</v>
      </c>
      <c r="E157" s="260" t="s">
        <v>1079</v>
      </c>
      <c r="F157" s="261" t="s">
        <v>1080</v>
      </c>
      <c r="G157" s="262" t="s">
        <v>139</v>
      </c>
      <c r="H157" s="263">
        <v>3</v>
      </c>
      <c r="I157" s="264"/>
      <c r="J157" s="265">
        <f>ROUND(I157*H157,2)</f>
        <v>0</v>
      </c>
      <c r="K157" s="261" t="s">
        <v>140</v>
      </c>
      <c r="L157" s="266"/>
      <c r="M157" s="267" t="s">
        <v>1</v>
      </c>
      <c r="N157" s="268" t="s">
        <v>43</v>
      </c>
      <c r="O157" s="91"/>
      <c r="P157" s="227">
        <f>O157*H157</f>
        <v>0</v>
      </c>
      <c r="Q157" s="227">
        <v>5.0000000000000002E-05</v>
      </c>
      <c r="R157" s="227">
        <f>Q157*H157</f>
        <v>0.00015000000000000001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1040</v>
      </c>
      <c r="AT157" s="229" t="s">
        <v>244</v>
      </c>
      <c r="AU157" s="229" t="s">
        <v>142</v>
      </c>
      <c r="AY157" s="17" t="s">
        <v>133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142</v>
      </c>
      <c r="BK157" s="230">
        <f>ROUND(I157*H157,2)</f>
        <v>0</v>
      </c>
      <c r="BL157" s="17" t="s">
        <v>507</v>
      </c>
      <c r="BM157" s="229" t="s">
        <v>1081</v>
      </c>
    </row>
    <row r="158" s="2" customFormat="1" ht="24.15" customHeight="1">
      <c r="A158" s="38"/>
      <c r="B158" s="39"/>
      <c r="C158" s="218" t="s">
        <v>216</v>
      </c>
      <c r="D158" s="218" t="s">
        <v>136</v>
      </c>
      <c r="E158" s="219" t="s">
        <v>1082</v>
      </c>
      <c r="F158" s="220" t="s">
        <v>1083</v>
      </c>
      <c r="G158" s="221" t="s">
        <v>139</v>
      </c>
      <c r="H158" s="222">
        <v>540</v>
      </c>
      <c r="I158" s="223"/>
      <c r="J158" s="224">
        <f>ROUND(I158*H158,2)</f>
        <v>0</v>
      </c>
      <c r="K158" s="220" t="s">
        <v>140</v>
      </c>
      <c r="L158" s="44"/>
      <c r="M158" s="225" t="s">
        <v>1</v>
      </c>
      <c r="N158" s="226" t="s">
        <v>43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238</v>
      </c>
      <c r="AT158" s="229" t="s">
        <v>136</v>
      </c>
      <c r="AU158" s="229" t="s">
        <v>142</v>
      </c>
      <c r="AY158" s="17" t="s">
        <v>133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142</v>
      </c>
      <c r="BK158" s="230">
        <f>ROUND(I158*H158,2)</f>
        <v>0</v>
      </c>
      <c r="BL158" s="17" t="s">
        <v>238</v>
      </c>
      <c r="BM158" s="229" t="s">
        <v>1084</v>
      </c>
    </row>
    <row r="159" s="2" customFormat="1">
      <c r="A159" s="38"/>
      <c r="B159" s="39"/>
      <c r="C159" s="40"/>
      <c r="D159" s="231" t="s">
        <v>144</v>
      </c>
      <c r="E159" s="40"/>
      <c r="F159" s="232" t="s">
        <v>1085</v>
      </c>
      <c r="G159" s="40"/>
      <c r="H159" s="40"/>
      <c r="I159" s="233"/>
      <c r="J159" s="40"/>
      <c r="K159" s="40"/>
      <c r="L159" s="44"/>
      <c r="M159" s="234"/>
      <c r="N159" s="23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144</v>
      </c>
      <c r="AU159" s="17" t="s">
        <v>142</v>
      </c>
    </row>
    <row r="160" s="2" customFormat="1" ht="24.15" customHeight="1">
      <c r="A160" s="38"/>
      <c r="B160" s="39"/>
      <c r="C160" s="218" t="s">
        <v>223</v>
      </c>
      <c r="D160" s="218" t="s">
        <v>136</v>
      </c>
      <c r="E160" s="219" t="s">
        <v>1086</v>
      </c>
      <c r="F160" s="220" t="s">
        <v>1087</v>
      </c>
      <c r="G160" s="221" t="s">
        <v>139</v>
      </c>
      <c r="H160" s="222">
        <v>10</v>
      </c>
      <c r="I160" s="223"/>
      <c r="J160" s="224">
        <f>ROUND(I160*H160,2)</f>
        <v>0</v>
      </c>
      <c r="K160" s="220" t="s">
        <v>140</v>
      </c>
      <c r="L160" s="44"/>
      <c r="M160" s="225" t="s">
        <v>1</v>
      </c>
      <c r="N160" s="226" t="s">
        <v>43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238</v>
      </c>
      <c r="AT160" s="229" t="s">
        <v>136</v>
      </c>
      <c r="AU160" s="229" t="s">
        <v>142</v>
      </c>
      <c r="AY160" s="17" t="s">
        <v>133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142</v>
      </c>
      <c r="BK160" s="230">
        <f>ROUND(I160*H160,2)</f>
        <v>0</v>
      </c>
      <c r="BL160" s="17" t="s">
        <v>238</v>
      </c>
      <c r="BM160" s="229" t="s">
        <v>1088</v>
      </c>
    </row>
    <row r="161" s="2" customFormat="1">
      <c r="A161" s="38"/>
      <c r="B161" s="39"/>
      <c r="C161" s="40"/>
      <c r="D161" s="231" t="s">
        <v>144</v>
      </c>
      <c r="E161" s="40"/>
      <c r="F161" s="232" t="s">
        <v>1089</v>
      </c>
      <c r="G161" s="40"/>
      <c r="H161" s="40"/>
      <c r="I161" s="233"/>
      <c r="J161" s="40"/>
      <c r="K161" s="40"/>
      <c r="L161" s="44"/>
      <c r="M161" s="234"/>
      <c r="N161" s="23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144</v>
      </c>
      <c r="AU161" s="17" t="s">
        <v>142</v>
      </c>
    </row>
    <row r="162" s="2" customFormat="1" ht="21.75" customHeight="1">
      <c r="A162" s="38"/>
      <c r="B162" s="39"/>
      <c r="C162" s="259" t="s">
        <v>232</v>
      </c>
      <c r="D162" s="259" t="s">
        <v>244</v>
      </c>
      <c r="E162" s="260" t="s">
        <v>1090</v>
      </c>
      <c r="F162" s="261" t="s">
        <v>1091</v>
      </c>
      <c r="G162" s="262" t="s">
        <v>1092</v>
      </c>
      <c r="H162" s="263">
        <v>1</v>
      </c>
      <c r="I162" s="264"/>
      <c r="J162" s="265">
        <f>ROUND(I162*H162,2)</f>
        <v>0</v>
      </c>
      <c r="K162" s="261" t="s">
        <v>1</v>
      </c>
      <c r="L162" s="266"/>
      <c r="M162" s="267" t="s">
        <v>1</v>
      </c>
      <c r="N162" s="268" t="s">
        <v>43</v>
      </c>
      <c r="O162" s="91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1040</v>
      </c>
      <c r="AT162" s="229" t="s">
        <v>244</v>
      </c>
      <c r="AU162" s="229" t="s">
        <v>142</v>
      </c>
      <c r="AY162" s="17" t="s">
        <v>133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142</v>
      </c>
      <c r="BK162" s="230">
        <f>ROUND(I162*H162,2)</f>
        <v>0</v>
      </c>
      <c r="BL162" s="17" t="s">
        <v>507</v>
      </c>
      <c r="BM162" s="229" t="s">
        <v>1093</v>
      </c>
    </row>
    <row r="163" s="2" customFormat="1" ht="24.15" customHeight="1">
      <c r="A163" s="38"/>
      <c r="B163" s="39"/>
      <c r="C163" s="259" t="s">
        <v>238</v>
      </c>
      <c r="D163" s="259" t="s">
        <v>244</v>
      </c>
      <c r="E163" s="260" t="s">
        <v>1094</v>
      </c>
      <c r="F163" s="261" t="s">
        <v>1095</v>
      </c>
      <c r="G163" s="262" t="s">
        <v>139</v>
      </c>
      <c r="H163" s="263">
        <v>20</v>
      </c>
      <c r="I163" s="264"/>
      <c r="J163" s="265">
        <f>ROUND(I163*H163,2)</f>
        <v>0</v>
      </c>
      <c r="K163" s="261" t="s">
        <v>140</v>
      </c>
      <c r="L163" s="266"/>
      <c r="M163" s="267" t="s">
        <v>1</v>
      </c>
      <c r="N163" s="268" t="s">
        <v>43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1040</v>
      </c>
      <c r="AT163" s="229" t="s">
        <v>244</v>
      </c>
      <c r="AU163" s="229" t="s">
        <v>142</v>
      </c>
      <c r="AY163" s="17" t="s">
        <v>133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142</v>
      </c>
      <c r="BK163" s="230">
        <f>ROUND(I163*H163,2)</f>
        <v>0</v>
      </c>
      <c r="BL163" s="17" t="s">
        <v>507</v>
      </c>
      <c r="BM163" s="229" t="s">
        <v>1096</v>
      </c>
    </row>
    <row r="164" s="2" customFormat="1" ht="24.15" customHeight="1">
      <c r="A164" s="38"/>
      <c r="B164" s="39"/>
      <c r="C164" s="259" t="s">
        <v>243</v>
      </c>
      <c r="D164" s="259" t="s">
        <v>244</v>
      </c>
      <c r="E164" s="260" t="s">
        <v>1097</v>
      </c>
      <c r="F164" s="261" t="s">
        <v>1098</v>
      </c>
      <c r="G164" s="262" t="s">
        <v>139</v>
      </c>
      <c r="H164" s="263">
        <v>35</v>
      </c>
      <c r="I164" s="264"/>
      <c r="J164" s="265">
        <f>ROUND(I164*H164,2)</f>
        <v>0</v>
      </c>
      <c r="K164" s="261" t="s">
        <v>140</v>
      </c>
      <c r="L164" s="266"/>
      <c r="M164" s="267" t="s">
        <v>1</v>
      </c>
      <c r="N164" s="268" t="s">
        <v>43</v>
      </c>
      <c r="O164" s="91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1040</v>
      </c>
      <c r="AT164" s="229" t="s">
        <v>244</v>
      </c>
      <c r="AU164" s="229" t="s">
        <v>142</v>
      </c>
      <c r="AY164" s="17" t="s">
        <v>133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142</v>
      </c>
      <c r="BK164" s="230">
        <f>ROUND(I164*H164,2)</f>
        <v>0</v>
      </c>
      <c r="BL164" s="17" t="s">
        <v>507</v>
      </c>
      <c r="BM164" s="229" t="s">
        <v>1099</v>
      </c>
    </row>
    <row r="165" s="2" customFormat="1" ht="24.15" customHeight="1">
      <c r="A165" s="38"/>
      <c r="B165" s="39"/>
      <c r="C165" s="259" t="s">
        <v>249</v>
      </c>
      <c r="D165" s="259" t="s">
        <v>244</v>
      </c>
      <c r="E165" s="260" t="s">
        <v>1100</v>
      </c>
      <c r="F165" s="261" t="s">
        <v>1101</v>
      </c>
      <c r="G165" s="262" t="s">
        <v>139</v>
      </c>
      <c r="H165" s="263">
        <v>30</v>
      </c>
      <c r="I165" s="264"/>
      <c r="J165" s="265">
        <f>ROUND(I165*H165,2)</f>
        <v>0</v>
      </c>
      <c r="K165" s="261" t="s">
        <v>140</v>
      </c>
      <c r="L165" s="266"/>
      <c r="M165" s="267" t="s">
        <v>1</v>
      </c>
      <c r="N165" s="268" t="s">
        <v>43</v>
      </c>
      <c r="O165" s="91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1040</v>
      </c>
      <c r="AT165" s="229" t="s">
        <v>244</v>
      </c>
      <c r="AU165" s="229" t="s">
        <v>142</v>
      </c>
      <c r="AY165" s="17" t="s">
        <v>133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142</v>
      </c>
      <c r="BK165" s="230">
        <f>ROUND(I165*H165,2)</f>
        <v>0</v>
      </c>
      <c r="BL165" s="17" t="s">
        <v>507</v>
      </c>
      <c r="BM165" s="229" t="s">
        <v>1102</v>
      </c>
    </row>
    <row r="166" s="2" customFormat="1" ht="24.15" customHeight="1">
      <c r="A166" s="38"/>
      <c r="B166" s="39"/>
      <c r="C166" s="259" t="s">
        <v>256</v>
      </c>
      <c r="D166" s="259" t="s">
        <v>244</v>
      </c>
      <c r="E166" s="260" t="s">
        <v>1103</v>
      </c>
      <c r="F166" s="261" t="s">
        <v>1104</v>
      </c>
      <c r="G166" s="262" t="s">
        <v>139</v>
      </c>
      <c r="H166" s="263">
        <v>25</v>
      </c>
      <c r="I166" s="264"/>
      <c r="J166" s="265">
        <f>ROUND(I166*H166,2)</f>
        <v>0</v>
      </c>
      <c r="K166" s="261" t="s">
        <v>140</v>
      </c>
      <c r="L166" s="266"/>
      <c r="M166" s="267" t="s">
        <v>1</v>
      </c>
      <c r="N166" s="268" t="s">
        <v>43</v>
      </c>
      <c r="O166" s="91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1040</v>
      </c>
      <c r="AT166" s="229" t="s">
        <v>244</v>
      </c>
      <c r="AU166" s="229" t="s">
        <v>142</v>
      </c>
      <c r="AY166" s="17" t="s">
        <v>133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142</v>
      </c>
      <c r="BK166" s="230">
        <f>ROUND(I166*H166,2)</f>
        <v>0</v>
      </c>
      <c r="BL166" s="17" t="s">
        <v>507</v>
      </c>
      <c r="BM166" s="229" t="s">
        <v>1105</v>
      </c>
    </row>
    <row r="167" s="2" customFormat="1" ht="24.15" customHeight="1">
      <c r="A167" s="38"/>
      <c r="B167" s="39"/>
      <c r="C167" s="218" t="s">
        <v>262</v>
      </c>
      <c r="D167" s="218" t="s">
        <v>136</v>
      </c>
      <c r="E167" s="219" t="s">
        <v>1106</v>
      </c>
      <c r="F167" s="220" t="s">
        <v>1107</v>
      </c>
      <c r="G167" s="221" t="s">
        <v>139</v>
      </c>
      <c r="H167" s="222">
        <v>4</v>
      </c>
      <c r="I167" s="223"/>
      <c r="J167" s="224">
        <f>ROUND(I167*H167,2)</f>
        <v>0</v>
      </c>
      <c r="K167" s="220" t="s">
        <v>140</v>
      </c>
      <c r="L167" s="44"/>
      <c r="M167" s="225" t="s">
        <v>1</v>
      </c>
      <c r="N167" s="226" t="s">
        <v>43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507</v>
      </c>
      <c r="AT167" s="229" t="s">
        <v>136</v>
      </c>
      <c r="AU167" s="229" t="s">
        <v>142</v>
      </c>
      <c r="AY167" s="17" t="s">
        <v>133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142</v>
      </c>
      <c r="BK167" s="230">
        <f>ROUND(I167*H167,2)</f>
        <v>0</v>
      </c>
      <c r="BL167" s="17" t="s">
        <v>507</v>
      </c>
      <c r="BM167" s="229" t="s">
        <v>1108</v>
      </c>
    </row>
    <row r="168" s="2" customFormat="1">
      <c r="A168" s="38"/>
      <c r="B168" s="39"/>
      <c r="C168" s="40"/>
      <c r="D168" s="231" t="s">
        <v>144</v>
      </c>
      <c r="E168" s="40"/>
      <c r="F168" s="232" t="s">
        <v>1109</v>
      </c>
      <c r="G168" s="40"/>
      <c r="H168" s="40"/>
      <c r="I168" s="233"/>
      <c r="J168" s="40"/>
      <c r="K168" s="40"/>
      <c r="L168" s="44"/>
      <c r="M168" s="234"/>
      <c r="N168" s="23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144</v>
      </c>
      <c r="AU168" s="17" t="s">
        <v>142</v>
      </c>
    </row>
    <row r="169" s="2" customFormat="1" ht="16.5" customHeight="1">
      <c r="A169" s="38"/>
      <c r="B169" s="39"/>
      <c r="C169" s="259" t="s">
        <v>7</v>
      </c>
      <c r="D169" s="259" t="s">
        <v>244</v>
      </c>
      <c r="E169" s="260" t="s">
        <v>1110</v>
      </c>
      <c r="F169" s="261" t="s">
        <v>1111</v>
      </c>
      <c r="G169" s="262" t="s">
        <v>139</v>
      </c>
      <c r="H169" s="263">
        <v>4</v>
      </c>
      <c r="I169" s="264"/>
      <c r="J169" s="265">
        <f>ROUND(I169*H169,2)</f>
        <v>0</v>
      </c>
      <c r="K169" s="261" t="s">
        <v>1</v>
      </c>
      <c r="L169" s="266"/>
      <c r="M169" s="267" t="s">
        <v>1</v>
      </c>
      <c r="N169" s="268" t="s">
        <v>43</v>
      </c>
      <c r="O169" s="91"/>
      <c r="P169" s="227">
        <f>O169*H169</f>
        <v>0</v>
      </c>
      <c r="Q169" s="227">
        <v>0</v>
      </c>
      <c r="R169" s="227">
        <f>Q169*H169</f>
        <v>0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1040</v>
      </c>
      <c r="AT169" s="229" t="s">
        <v>244</v>
      </c>
      <c r="AU169" s="229" t="s">
        <v>142</v>
      </c>
      <c r="AY169" s="17" t="s">
        <v>133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142</v>
      </c>
      <c r="BK169" s="230">
        <f>ROUND(I169*H169,2)</f>
        <v>0</v>
      </c>
      <c r="BL169" s="17" t="s">
        <v>507</v>
      </c>
      <c r="BM169" s="229" t="s">
        <v>1112</v>
      </c>
    </row>
    <row r="170" s="2" customFormat="1" ht="21.75" customHeight="1">
      <c r="A170" s="38"/>
      <c r="B170" s="39"/>
      <c r="C170" s="218" t="s">
        <v>270</v>
      </c>
      <c r="D170" s="218" t="s">
        <v>136</v>
      </c>
      <c r="E170" s="219" t="s">
        <v>1113</v>
      </c>
      <c r="F170" s="220" t="s">
        <v>1114</v>
      </c>
      <c r="G170" s="221" t="s">
        <v>139</v>
      </c>
      <c r="H170" s="222">
        <v>2</v>
      </c>
      <c r="I170" s="223"/>
      <c r="J170" s="224">
        <f>ROUND(I170*H170,2)</f>
        <v>0</v>
      </c>
      <c r="K170" s="220" t="s">
        <v>140</v>
      </c>
      <c r="L170" s="44"/>
      <c r="M170" s="225" t="s">
        <v>1</v>
      </c>
      <c r="N170" s="226" t="s">
        <v>43</v>
      </c>
      <c r="O170" s="91"/>
      <c r="P170" s="227">
        <f>O170*H170</f>
        <v>0</v>
      </c>
      <c r="Q170" s="227">
        <v>0</v>
      </c>
      <c r="R170" s="227">
        <f>Q170*H170</f>
        <v>0</v>
      </c>
      <c r="S170" s="227">
        <v>0</v>
      </c>
      <c r="T170" s="228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9" t="s">
        <v>238</v>
      </c>
      <c r="AT170" s="229" t="s">
        <v>136</v>
      </c>
      <c r="AU170" s="229" t="s">
        <v>142</v>
      </c>
      <c r="AY170" s="17" t="s">
        <v>133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7" t="s">
        <v>142</v>
      </c>
      <c r="BK170" s="230">
        <f>ROUND(I170*H170,2)</f>
        <v>0</v>
      </c>
      <c r="BL170" s="17" t="s">
        <v>238</v>
      </c>
      <c r="BM170" s="229" t="s">
        <v>1115</v>
      </c>
    </row>
    <row r="171" s="2" customFormat="1">
      <c r="A171" s="38"/>
      <c r="B171" s="39"/>
      <c r="C171" s="40"/>
      <c r="D171" s="231" t="s">
        <v>144</v>
      </c>
      <c r="E171" s="40"/>
      <c r="F171" s="232" t="s">
        <v>1116</v>
      </c>
      <c r="G171" s="40"/>
      <c r="H171" s="40"/>
      <c r="I171" s="233"/>
      <c r="J171" s="40"/>
      <c r="K171" s="40"/>
      <c r="L171" s="44"/>
      <c r="M171" s="234"/>
      <c r="N171" s="235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144</v>
      </c>
      <c r="AU171" s="17" t="s">
        <v>142</v>
      </c>
    </row>
    <row r="172" s="2" customFormat="1" ht="16.5" customHeight="1">
      <c r="A172" s="38"/>
      <c r="B172" s="39"/>
      <c r="C172" s="259" t="s">
        <v>277</v>
      </c>
      <c r="D172" s="259" t="s">
        <v>244</v>
      </c>
      <c r="E172" s="260" t="s">
        <v>1117</v>
      </c>
      <c r="F172" s="261" t="s">
        <v>1118</v>
      </c>
      <c r="G172" s="262" t="s">
        <v>1119</v>
      </c>
      <c r="H172" s="263">
        <v>1</v>
      </c>
      <c r="I172" s="264"/>
      <c r="J172" s="265">
        <f>ROUND(I172*H172,2)</f>
        <v>0</v>
      </c>
      <c r="K172" s="261" t="s">
        <v>1</v>
      </c>
      <c r="L172" s="266"/>
      <c r="M172" s="267" t="s">
        <v>1</v>
      </c>
      <c r="N172" s="268" t="s">
        <v>43</v>
      </c>
      <c r="O172" s="91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1040</v>
      </c>
      <c r="AT172" s="229" t="s">
        <v>244</v>
      </c>
      <c r="AU172" s="229" t="s">
        <v>142</v>
      </c>
      <c r="AY172" s="17" t="s">
        <v>133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142</v>
      </c>
      <c r="BK172" s="230">
        <f>ROUND(I172*H172,2)</f>
        <v>0</v>
      </c>
      <c r="BL172" s="17" t="s">
        <v>507</v>
      </c>
      <c r="BM172" s="229" t="s">
        <v>1120</v>
      </c>
    </row>
    <row r="173" s="2" customFormat="1" ht="24.15" customHeight="1">
      <c r="A173" s="38"/>
      <c r="B173" s="39"/>
      <c r="C173" s="259" t="s">
        <v>284</v>
      </c>
      <c r="D173" s="259" t="s">
        <v>244</v>
      </c>
      <c r="E173" s="260" t="s">
        <v>1121</v>
      </c>
      <c r="F173" s="261" t="s">
        <v>1122</v>
      </c>
      <c r="G173" s="262" t="s">
        <v>1119</v>
      </c>
      <c r="H173" s="263">
        <v>1</v>
      </c>
      <c r="I173" s="264"/>
      <c r="J173" s="265">
        <f>ROUND(I173*H173,2)</f>
        <v>0</v>
      </c>
      <c r="K173" s="261" t="s">
        <v>1</v>
      </c>
      <c r="L173" s="266"/>
      <c r="M173" s="267" t="s">
        <v>1</v>
      </c>
      <c r="N173" s="268" t="s">
        <v>43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9" t="s">
        <v>1040</v>
      </c>
      <c r="AT173" s="229" t="s">
        <v>244</v>
      </c>
      <c r="AU173" s="229" t="s">
        <v>142</v>
      </c>
      <c r="AY173" s="17" t="s">
        <v>133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7" t="s">
        <v>142</v>
      </c>
      <c r="BK173" s="230">
        <f>ROUND(I173*H173,2)</f>
        <v>0</v>
      </c>
      <c r="BL173" s="17" t="s">
        <v>507</v>
      </c>
      <c r="BM173" s="229" t="s">
        <v>1123</v>
      </c>
    </row>
    <row r="174" s="2" customFormat="1" ht="24.15" customHeight="1">
      <c r="A174" s="38"/>
      <c r="B174" s="39"/>
      <c r="C174" s="218" t="s">
        <v>290</v>
      </c>
      <c r="D174" s="218" t="s">
        <v>136</v>
      </c>
      <c r="E174" s="219" t="s">
        <v>1124</v>
      </c>
      <c r="F174" s="220" t="s">
        <v>1125</v>
      </c>
      <c r="G174" s="221" t="s">
        <v>139</v>
      </c>
      <c r="H174" s="222">
        <v>19</v>
      </c>
      <c r="I174" s="223"/>
      <c r="J174" s="224">
        <f>ROUND(I174*H174,2)</f>
        <v>0</v>
      </c>
      <c r="K174" s="220" t="s">
        <v>140</v>
      </c>
      <c r="L174" s="44"/>
      <c r="M174" s="225" t="s">
        <v>1</v>
      </c>
      <c r="N174" s="226" t="s">
        <v>43</v>
      </c>
      <c r="O174" s="91"/>
      <c r="P174" s="227">
        <f>O174*H174</f>
        <v>0</v>
      </c>
      <c r="Q174" s="227">
        <v>0</v>
      </c>
      <c r="R174" s="227">
        <f>Q174*H174</f>
        <v>0</v>
      </c>
      <c r="S174" s="227">
        <v>0</v>
      </c>
      <c r="T174" s="22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9" t="s">
        <v>507</v>
      </c>
      <c r="AT174" s="229" t="s">
        <v>136</v>
      </c>
      <c r="AU174" s="229" t="s">
        <v>142</v>
      </c>
      <c r="AY174" s="17" t="s">
        <v>133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7" t="s">
        <v>142</v>
      </c>
      <c r="BK174" s="230">
        <f>ROUND(I174*H174,2)</f>
        <v>0</v>
      </c>
      <c r="BL174" s="17" t="s">
        <v>507</v>
      </c>
      <c r="BM174" s="229" t="s">
        <v>1126</v>
      </c>
    </row>
    <row r="175" s="2" customFormat="1">
      <c r="A175" s="38"/>
      <c r="B175" s="39"/>
      <c r="C175" s="40"/>
      <c r="D175" s="231" t="s">
        <v>144</v>
      </c>
      <c r="E175" s="40"/>
      <c r="F175" s="232" t="s">
        <v>1127</v>
      </c>
      <c r="G175" s="40"/>
      <c r="H175" s="40"/>
      <c r="I175" s="233"/>
      <c r="J175" s="40"/>
      <c r="K175" s="40"/>
      <c r="L175" s="44"/>
      <c r="M175" s="234"/>
      <c r="N175" s="235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144</v>
      </c>
      <c r="AU175" s="17" t="s">
        <v>142</v>
      </c>
    </row>
    <row r="176" s="2" customFormat="1" ht="16.5" customHeight="1">
      <c r="A176" s="38"/>
      <c r="B176" s="39"/>
      <c r="C176" s="259" t="s">
        <v>296</v>
      </c>
      <c r="D176" s="259" t="s">
        <v>244</v>
      </c>
      <c r="E176" s="260" t="s">
        <v>1128</v>
      </c>
      <c r="F176" s="261" t="s">
        <v>1129</v>
      </c>
      <c r="G176" s="262" t="s">
        <v>139</v>
      </c>
      <c r="H176" s="263">
        <v>19</v>
      </c>
      <c r="I176" s="264"/>
      <c r="J176" s="265">
        <f>ROUND(I176*H176,2)</f>
        <v>0</v>
      </c>
      <c r="K176" s="261" t="s">
        <v>1</v>
      </c>
      <c r="L176" s="266"/>
      <c r="M176" s="267" t="s">
        <v>1</v>
      </c>
      <c r="N176" s="268" t="s">
        <v>43</v>
      </c>
      <c r="O176" s="91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1040</v>
      </c>
      <c r="AT176" s="229" t="s">
        <v>244</v>
      </c>
      <c r="AU176" s="229" t="s">
        <v>142</v>
      </c>
      <c r="AY176" s="17" t="s">
        <v>133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142</v>
      </c>
      <c r="BK176" s="230">
        <f>ROUND(I176*H176,2)</f>
        <v>0</v>
      </c>
      <c r="BL176" s="17" t="s">
        <v>507</v>
      </c>
      <c r="BM176" s="229" t="s">
        <v>1130</v>
      </c>
    </row>
    <row r="177" s="2" customFormat="1" ht="16.5" customHeight="1">
      <c r="A177" s="38"/>
      <c r="B177" s="39"/>
      <c r="C177" s="218" t="s">
        <v>303</v>
      </c>
      <c r="D177" s="218" t="s">
        <v>136</v>
      </c>
      <c r="E177" s="219" t="s">
        <v>1131</v>
      </c>
      <c r="F177" s="220" t="s">
        <v>1132</v>
      </c>
      <c r="G177" s="221" t="s">
        <v>139</v>
      </c>
      <c r="H177" s="222">
        <v>1</v>
      </c>
      <c r="I177" s="223"/>
      <c r="J177" s="224">
        <f>ROUND(I177*H177,2)</f>
        <v>0</v>
      </c>
      <c r="K177" s="220" t="s">
        <v>140</v>
      </c>
      <c r="L177" s="44"/>
      <c r="M177" s="225" t="s">
        <v>1</v>
      </c>
      <c r="N177" s="226" t="s">
        <v>43</v>
      </c>
      <c r="O177" s="91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507</v>
      </c>
      <c r="AT177" s="229" t="s">
        <v>136</v>
      </c>
      <c r="AU177" s="229" t="s">
        <v>142</v>
      </c>
      <c r="AY177" s="17" t="s">
        <v>133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142</v>
      </c>
      <c r="BK177" s="230">
        <f>ROUND(I177*H177,2)</f>
        <v>0</v>
      </c>
      <c r="BL177" s="17" t="s">
        <v>507</v>
      </c>
      <c r="BM177" s="229" t="s">
        <v>1133</v>
      </c>
    </row>
    <row r="178" s="2" customFormat="1">
      <c r="A178" s="38"/>
      <c r="B178" s="39"/>
      <c r="C178" s="40"/>
      <c r="D178" s="231" t="s">
        <v>144</v>
      </c>
      <c r="E178" s="40"/>
      <c r="F178" s="232" t="s">
        <v>1134</v>
      </c>
      <c r="G178" s="40"/>
      <c r="H178" s="40"/>
      <c r="I178" s="233"/>
      <c r="J178" s="40"/>
      <c r="K178" s="40"/>
      <c r="L178" s="44"/>
      <c r="M178" s="234"/>
      <c r="N178" s="235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144</v>
      </c>
      <c r="AU178" s="17" t="s">
        <v>142</v>
      </c>
    </row>
    <row r="179" s="2" customFormat="1" ht="16.5" customHeight="1">
      <c r="A179" s="38"/>
      <c r="B179" s="39"/>
      <c r="C179" s="259" t="s">
        <v>308</v>
      </c>
      <c r="D179" s="259" t="s">
        <v>244</v>
      </c>
      <c r="E179" s="260" t="s">
        <v>1135</v>
      </c>
      <c r="F179" s="261" t="s">
        <v>1136</v>
      </c>
      <c r="G179" s="262" t="s">
        <v>1119</v>
      </c>
      <c r="H179" s="263">
        <v>1</v>
      </c>
      <c r="I179" s="264"/>
      <c r="J179" s="265">
        <f>ROUND(I179*H179,2)</f>
        <v>0</v>
      </c>
      <c r="K179" s="261" t="s">
        <v>1</v>
      </c>
      <c r="L179" s="266"/>
      <c r="M179" s="267" t="s">
        <v>1</v>
      </c>
      <c r="N179" s="268" t="s">
        <v>43</v>
      </c>
      <c r="O179" s="91"/>
      <c r="P179" s="227">
        <f>O179*H179</f>
        <v>0</v>
      </c>
      <c r="Q179" s="227">
        <v>0</v>
      </c>
      <c r="R179" s="227">
        <f>Q179*H179</f>
        <v>0</v>
      </c>
      <c r="S179" s="227">
        <v>0</v>
      </c>
      <c r="T179" s="22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1040</v>
      </c>
      <c r="AT179" s="229" t="s">
        <v>244</v>
      </c>
      <c r="AU179" s="229" t="s">
        <v>142</v>
      </c>
      <c r="AY179" s="17" t="s">
        <v>133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142</v>
      </c>
      <c r="BK179" s="230">
        <f>ROUND(I179*H179,2)</f>
        <v>0</v>
      </c>
      <c r="BL179" s="17" t="s">
        <v>507</v>
      </c>
      <c r="BM179" s="229" t="s">
        <v>1137</v>
      </c>
    </row>
    <row r="180" s="2" customFormat="1" ht="37.8" customHeight="1">
      <c r="A180" s="38"/>
      <c r="B180" s="39"/>
      <c r="C180" s="218" t="s">
        <v>318</v>
      </c>
      <c r="D180" s="218" t="s">
        <v>136</v>
      </c>
      <c r="E180" s="219" t="s">
        <v>1138</v>
      </c>
      <c r="F180" s="220" t="s">
        <v>1139</v>
      </c>
      <c r="G180" s="221" t="s">
        <v>139</v>
      </c>
      <c r="H180" s="222">
        <v>4</v>
      </c>
      <c r="I180" s="223"/>
      <c r="J180" s="224">
        <f>ROUND(I180*H180,2)</f>
        <v>0</v>
      </c>
      <c r="K180" s="220" t="s">
        <v>140</v>
      </c>
      <c r="L180" s="44"/>
      <c r="M180" s="225" t="s">
        <v>1</v>
      </c>
      <c r="N180" s="226" t="s">
        <v>43</v>
      </c>
      <c r="O180" s="91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8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9" t="s">
        <v>238</v>
      </c>
      <c r="AT180" s="229" t="s">
        <v>136</v>
      </c>
      <c r="AU180" s="229" t="s">
        <v>142</v>
      </c>
      <c r="AY180" s="17" t="s">
        <v>133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7" t="s">
        <v>142</v>
      </c>
      <c r="BK180" s="230">
        <f>ROUND(I180*H180,2)</f>
        <v>0</v>
      </c>
      <c r="BL180" s="17" t="s">
        <v>238</v>
      </c>
      <c r="BM180" s="229" t="s">
        <v>1140</v>
      </c>
    </row>
    <row r="181" s="2" customFormat="1">
      <c r="A181" s="38"/>
      <c r="B181" s="39"/>
      <c r="C181" s="40"/>
      <c r="D181" s="231" t="s">
        <v>144</v>
      </c>
      <c r="E181" s="40"/>
      <c r="F181" s="232" t="s">
        <v>1141</v>
      </c>
      <c r="G181" s="40"/>
      <c r="H181" s="40"/>
      <c r="I181" s="233"/>
      <c r="J181" s="40"/>
      <c r="K181" s="40"/>
      <c r="L181" s="44"/>
      <c r="M181" s="234"/>
      <c r="N181" s="235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144</v>
      </c>
      <c r="AU181" s="17" t="s">
        <v>142</v>
      </c>
    </row>
    <row r="182" s="2" customFormat="1" ht="33" customHeight="1">
      <c r="A182" s="38"/>
      <c r="B182" s="39"/>
      <c r="C182" s="259" t="s">
        <v>324</v>
      </c>
      <c r="D182" s="259" t="s">
        <v>244</v>
      </c>
      <c r="E182" s="260" t="s">
        <v>1142</v>
      </c>
      <c r="F182" s="261" t="s">
        <v>1143</v>
      </c>
      <c r="G182" s="262" t="s">
        <v>1092</v>
      </c>
      <c r="H182" s="263">
        <v>4</v>
      </c>
      <c r="I182" s="264"/>
      <c r="J182" s="265">
        <f>ROUND(I182*H182,2)</f>
        <v>0</v>
      </c>
      <c r="K182" s="261" t="s">
        <v>1</v>
      </c>
      <c r="L182" s="266"/>
      <c r="M182" s="267" t="s">
        <v>1</v>
      </c>
      <c r="N182" s="268" t="s">
        <v>43</v>
      </c>
      <c r="O182" s="91"/>
      <c r="P182" s="227">
        <f>O182*H182</f>
        <v>0</v>
      </c>
      <c r="Q182" s="227">
        <v>0</v>
      </c>
      <c r="R182" s="227">
        <f>Q182*H182</f>
        <v>0</v>
      </c>
      <c r="S182" s="227">
        <v>0</v>
      </c>
      <c r="T182" s="228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9" t="s">
        <v>334</v>
      </c>
      <c r="AT182" s="229" t="s">
        <v>244</v>
      </c>
      <c r="AU182" s="229" t="s">
        <v>142</v>
      </c>
      <c r="AY182" s="17" t="s">
        <v>133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7" t="s">
        <v>142</v>
      </c>
      <c r="BK182" s="230">
        <f>ROUND(I182*H182,2)</f>
        <v>0</v>
      </c>
      <c r="BL182" s="17" t="s">
        <v>238</v>
      </c>
      <c r="BM182" s="229" t="s">
        <v>1144</v>
      </c>
    </row>
    <row r="183" s="2" customFormat="1" ht="24.15" customHeight="1">
      <c r="A183" s="38"/>
      <c r="B183" s="39"/>
      <c r="C183" s="218" t="s">
        <v>329</v>
      </c>
      <c r="D183" s="218" t="s">
        <v>136</v>
      </c>
      <c r="E183" s="219" t="s">
        <v>1145</v>
      </c>
      <c r="F183" s="220" t="s">
        <v>1146</v>
      </c>
      <c r="G183" s="221" t="s">
        <v>139</v>
      </c>
      <c r="H183" s="222">
        <v>1</v>
      </c>
      <c r="I183" s="223"/>
      <c r="J183" s="224">
        <f>ROUND(I183*H183,2)</f>
        <v>0</v>
      </c>
      <c r="K183" s="220" t="s">
        <v>140</v>
      </c>
      <c r="L183" s="44"/>
      <c r="M183" s="225" t="s">
        <v>1</v>
      </c>
      <c r="N183" s="226" t="s">
        <v>43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238</v>
      </c>
      <c r="AT183" s="229" t="s">
        <v>136</v>
      </c>
      <c r="AU183" s="229" t="s">
        <v>142</v>
      </c>
      <c r="AY183" s="17" t="s">
        <v>133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142</v>
      </c>
      <c r="BK183" s="230">
        <f>ROUND(I183*H183,2)</f>
        <v>0</v>
      </c>
      <c r="BL183" s="17" t="s">
        <v>238</v>
      </c>
      <c r="BM183" s="229" t="s">
        <v>1147</v>
      </c>
    </row>
    <row r="184" s="2" customFormat="1">
      <c r="A184" s="38"/>
      <c r="B184" s="39"/>
      <c r="C184" s="40"/>
      <c r="D184" s="231" t="s">
        <v>144</v>
      </c>
      <c r="E184" s="40"/>
      <c r="F184" s="232" t="s">
        <v>1148</v>
      </c>
      <c r="G184" s="40"/>
      <c r="H184" s="40"/>
      <c r="I184" s="233"/>
      <c r="J184" s="40"/>
      <c r="K184" s="40"/>
      <c r="L184" s="44"/>
      <c r="M184" s="234"/>
      <c r="N184" s="235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144</v>
      </c>
      <c r="AU184" s="17" t="s">
        <v>142</v>
      </c>
    </row>
    <row r="185" s="2" customFormat="1" ht="24.15" customHeight="1">
      <c r="A185" s="38"/>
      <c r="B185" s="39"/>
      <c r="C185" s="218" t="s">
        <v>334</v>
      </c>
      <c r="D185" s="218" t="s">
        <v>136</v>
      </c>
      <c r="E185" s="219" t="s">
        <v>1149</v>
      </c>
      <c r="F185" s="220" t="s">
        <v>1150</v>
      </c>
      <c r="G185" s="221" t="s">
        <v>321</v>
      </c>
      <c r="H185" s="222">
        <v>0.124</v>
      </c>
      <c r="I185" s="223"/>
      <c r="J185" s="224">
        <f>ROUND(I185*H185,2)</f>
        <v>0</v>
      </c>
      <c r="K185" s="220" t="s">
        <v>140</v>
      </c>
      <c r="L185" s="44"/>
      <c r="M185" s="225" t="s">
        <v>1</v>
      </c>
      <c r="N185" s="226" t="s">
        <v>43</v>
      </c>
      <c r="O185" s="91"/>
      <c r="P185" s="227">
        <f>O185*H185</f>
        <v>0</v>
      </c>
      <c r="Q185" s="227">
        <v>0</v>
      </c>
      <c r="R185" s="227">
        <f>Q185*H185</f>
        <v>0</v>
      </c>
      <c r="S185" s="227">
        <v>0</v>
      </c>
      <c r="T185" s="228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9" t="s">
        <v>238</v>
      </c>
      <c r="AT185" s="229" t="s">
        <v>136</v>
      </c>
      <c r="AU185" s="229" t="s">
        <v>142</v>
      </c>
      <c r="AY185" s="17" t="s">
        <v>133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7" t="s">
        <v>142</v>
      </c>
      <c r="BK185" s="230">
        <f>ROUND(I185*H185,2)</f>
        <v>0</v>
      </c>
      <c r="BL185" s="17" t="s">
        <v>238</v>
      </c>
      <c r="BM185" s="229" t="s">
        <v>1151</v>
      </c>
    </row>
    <row r="186" s="2" customFormat="1">
      <c r="A186" s="38"/>
      <c r="B186" s="39"/>
      <c r="C186" s="40"/>
      <c r="D186" s="231" t="s">
        <v>144</v>
      </c>
      <c r="E186" s="40"/>
      <c r="F186" s="232" t="s">
        <v>1152</v>
      </c>
      <c r="G186" s="40"/>
      <c r="H186" s="40"/>
      <c r="I186" s="233"/>
      <c r="J186" s="40"/>
      <c r="K186" s="40"/>
      <c r="L186" s="44"/>
      <c r="M186" s="234"/>
      <c r="N186" s="235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144</v>
      </c>
      <c r="AU186" s="17" t="s">
        <v>142</v>
      </c>
    </row>
    <row r="187" s="12" customFormat="1" ht="22.8" customHeight="1">
      <c r="A187" s="12"/>
      <c r="B187" s="202"/>
      <c r="C187" s="203"/>
      <c r="D187" s="204" t="s">
        <v>76</v>
      </c>
      <c r="E187" s="216" t="s">
        <v>542</v>
      </c>
      <c r="F187" s="216" t="s">
        <v>543</v>
      </c>
      <c r="G187" s="203"/>
      <c r="H187" s="203"/>
      <c r="I187" s="206"/>
      <c r="J187" s="217">
        <f>BK187</f>
        <v>0</v>
      </c>
      <c r="K187" s="203"/>
      <c r="L187" s="208"/>
      <c r="M187" s="209"/>
      <c r="N187" s="210"/>
      <c r="O187" s="210"/>
      <c r="P187" s="211">
        <f>SUM(P188:P197)</f>
        <v>0</v>
      </c>
      <c r="Q187" s="210"/>
      <c r="R187" s="211">
        <f>SUM(R188:R197)</f>
        <v>0</v>
      </c>
      <c r="S187" s="210"/>
      <c r="T187" s="212">
        <f>SUM(T188:T197)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13" t="s">
        <v>142</v>
      </c>
      <c r="AT187" s="214" t="s">
        <v>76</v>
      </c>
      <c r="AU187" s="214" t="s">
        <v>85</v>
      </c>
      <c r="AY187" s="213" t="s">
        <v>133</v>
      </c>
      <c r="BK187" s="215">
        <f>SUM(BK188:BK197)</f>
        <v>0</v>
      </c>
    </row>
    <row r="188" s="2" customFormat="1" ht="24.15" customHeight="1">
      <c r="A188" s="38"/>
      <c r="B188" s="39"/>
      <c r="C188" s="218" t="s">
        <v>340</v>
      </c>
      <c r="D188" s="218" t="s">
        <v>136</v>
      </c>
      <c r="E188" s="219" t="s">
        <v>1153</v>
      </c>
      <c r="F188" s="220" t="s">
        <v>1154</v>
      </c>
      <c r="G188" s="221" t="s">
        <v>139</v>
      </c>
      <c r="H188" s="222">
        <v>1</v>
      </c>
      <c r="I188" s="223"/>
      <c r="J188" s="224">
        <f>ROUND(I188*H188,2)</f>
        <v>0</v>
      </c>
      <c r="K188" s="220" t="s">
        <v>140</v>
      </c>
      <c r="L188" s="44"/>
      <c r="M188" s="225" t="s">
        <v>1</v>
      </c>
      <c r="N188" s="226" t="s">
        <v>43</v>
      </c>
      <c r="O188" s="91"/>
      <c r="P188" s="227">
        <f>O188*H188</f>
        <v>0</v>
      </c>
      <c r="Q188" s="227">
        <v>0</v>
      </c>
      <c r="R188" s="227">
        <f>Q188*H188</f>
        <v>0</v>
      </c>
      <c r="S188" s="227">
        <v>0</v>
      </c>
      <c r="T188" s="228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9" t="s">
        <v>238</v>
      </c>
      <c r="AT188" s="229" t="s">
        <v>136</v>
      </c>
      <c r="AU188" s="229" t="s">
        <v>142</v>
      </c>
      <c r="AY188" s="17" t="s">
        <v>133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7" t="s">
        <v>142</v>
      </c>
      <c r="BK188" s="230">
        <f>ROUND(I188*H188,2)</f>
        <v>0</v>
      </c>
      <c r="BL188" s="17" t="s">
        <v>238</v>
      </c>
      <c r="BM188" s="229" t="s">
        <v>1155</v>
      </c>
    </row>
    <row r="189" s="2" customFormat="1">
      <c r="A189" s="38"/>
      <c r="B189" s="39"/>
      <c r="C189" s="40"/>
      <c r="D189" s="231" t="s">
        <v>144</v>
      </c>
      <c r="E189" s="40"/>
      <c r="F189" s="232" t="s">
        <v>1156</v>
      </c>
      <c r="G189" s="40"/>
      <c r="H189" s="40"/>
      <c r="I189" s="233"/>
      <c r="J189" s="40"/>
      <c r="K189" s="40"/>
      <c r="L189" s="44"/>
      <c r="M189" s="234"/>
      <c r="N189" s="235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144</v>
      </c>
      <c r="AU189" s="17" t="s">
        <v>142</v>
      </c>
    </row>
    <row r="190" s="2" customFormat="1" ht="16.5" customHeight="1">
      <c r="A190" s="38"/>
      <c r="B190" s="39"/>
      <c r="C190" s="259" t="s">
        <v>347</v>
      </c>
      <c r="D190" s="259" t="s">
        <v>244</v>
      </c>
      <c r="E190" s="260" t="s">
        <v>1157</v>
      </c>
      <c r="F190" s="261" t="s">
        <v>1158</v>
      </c>
      <c r="G190" s="262" t="s">
        <v>1119</v>
      </c>
      <c r="H190" s="263">
        <v>1</v>
      </c>
      <c r="I190" s="264"/>
      <c r="J190" s="265">
        <f>ROUND(I190*H190,2)</f>
        <v>0</v>
      </c>
      <c r="K190" s="261" t="s">
        <v>1</v>
      </c>
      <c r="L190" s="266"/>
      <c r="M190" s="267" t="s">
        <v>1</v>
      </c>
      <c r="N190" s="268" t="s">
        <v>43</v>
      </c>
      <c r="O190" s="91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334</v>
      </c>
      <c r="AT190" s="229" t="s">
        <v>244</v>
      </c>
      <c r="AU190" s="229" t="s">
        <v>142</v>
      </c>
      <c r="AY190" s="17" t="s">
        <v>133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142</v>
      </c>
      <c r="BK190" s="230">
        <f>ROUND(I190*H190,2)</f>
        <v>0</v>
      </c>
      <c r="BL190" s="17" t="s">
        <v>238</v>
      </c>
      <c r="BM190" s="229" t="s">
        <v>1159</v>
      </c>
    </row>
    <row r="191" s="2" customFormat="1" ht="16.5" customHeight="1">
      <c r="A191" s="38"/>
      <c r="B191" s="39"/>
      <c r="C191" s="218" t="s">
        <v>352</v>
      </c>
      <c r="D191" s="218" t="s">
        <v>136</v>
      </c>
      <c r="E191" s="219" t="s">
        <v>1160</v>
      </c>
      <c r="F191" s="220" t="s">
        <v>1161</v>
      </c>
      <c r="G191" s="221" t="s">
        <v>139</v>
      </c>
      <c r="H191" s="222">
        <v>1</v>
      </c>
      <c r="I191" s="223"/>
      <c r="J191" s="224">
        <f>ROUND(I191*H191,2)</f>
        <v>0</v>
      </c>
      <c r="K191" s="220" t="s">
        <v>140</v>
      </c>
      <c r="L191" s="44"/>
      <c r="M191" s="225" t="s">
        <v>1</v>
      </c>
      <c r="N191" s="226" t="s">
        <v>43</v>
      </c>
      <c r="O191" s="91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238</v>
      </c>
      <c r="AT191" s="229" t="s">
        <v>136</v>
      </c>
      <c r="AU191" s="229" t="s">
        <v>142</v>
      </c>
      <c r="AY191" s="17" t="s">
        <v>133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142</v>
      </c>
      <c r="BK191" s="230">
        <f>ROUND(I191*H191,2)</f>
        <v>0</v>
      </c>
      <c r="BL191" s="17" t="s">
        <v>238</v>
      </c>
      <c r="BM191" s="229" t="s">
        <v>1162</v>
      </c>
    </row>
    <row r="192" s="2" customFormat="1">
      <c r="A192" s="38"/>
      <c r="B192" s="39"/>
      <c r="C192" s="40"/>
      <c r="D192" s="231" t="s">
        <v>144</v>
      </c>
      <c r="E192" s="40"/>
      <c r="F192" s="232" t="s">
        <v>1163</v>
      </c>
      <c r="G192" s="40"/>
      <c r="H192" s="40"/>
      <c r="I192" s="233"/>
      <c r="J192" s="40"/>
      <c r="K192" s="40"/>
      <c r="L192" s="44"/>
      <c r="M192" s="234"/>
      <c r="N192" s="235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144</v>
      </c>
      <c r="AU192" s="17" t="s">
        <v>142</v>
      </c>
    </row>
    <row r="193" s="2" customFormat="1" ht="16.5" customHeight="1">
      <c r="A193" s="38"/>
      <c r="B193" s="39"/>
      <c r="C193" s="259" t="s">
        <v>361</v>
      </c>
      <c r="D193" s="259" t="s">
        <v>244</v>
      </c>
      <c r="E193" s="260" t="s">
        <v>1164</v>
      </c>
      <c r="F193" s="261" t="s">
        <v>1165</v>
      </c>
      <c r="G193" s="262" t="s">
        <v>139</v>
      </c>
      <c r="H193" s="263">
        <v>1</v>
      </c>
      <c r="I193" s="264"/>
      <c r="J193" s="265">
        <f>ROUND(I193*H193,2)</f>
        <v>0</v>
      </c>
      <c r="K193" s="261" t="s">
        <v>1</v>
      </c>
      <c r="L193" s="266"/>
      <c r="M193" s="267" t="s">
        <v>1</v>
      </c>
      <c r="N193" s="268" t="s">
        <v>43</v>
      </c>
      <c r="O193" s="91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334</v>
      </c>
      <c r="AT193" s="229" t="s">
        <v>244</v>
      </c>
      <c r="AU193" s="229" t="s">
        <v>142</v>
      </c>
      <c r="AY193" s="17" t="s">
        <v>133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142</v>
      </c>
      <c r="BK193" s="230">
        <f>ROUND(I193*H193,2)</f>
        <v>0</v>
      </c>
      <c r="BL193" s="17" t="s">
        <v>238</v>
      </c>
      <c r="BM193" s="229" t="s">
        <v>1166</v>
      </c>
    </row>
    <row r="194" s="2" customFormat="1" ht="21.75" customHeight="1">
      <c r="A194" s="38"/>
      <c r="B194" s="39"/>
      <c r="C194" s="218" t="s">
        <v>367</v>
      </c>
      <c r="D194" s="218" t="s">
        <v>136</v>
      </c>
      <c r="E194" s="219" t="s">
        <v>545</v>
      </c>
      <c r="F194" s="220" t="s">
        <v>546</v>
      </c>
      <c r="G194" s="221" t="s">
        <v>139</v>
      </c>
      <c r="H194" s="222">
        <v>1</v>
      </c>
      <c r="I194" s="223"/>
      <c r="J194" s="224">
        <f>ROUND(I194*H194,2)</f>
        <v>0</v>
      </c>
      <c r="K194" s="220" t="s">
        <v>140</v>
      </c>
      <c r="L194" s="44"/>
      <c r="M194" s="225" t="s">
        <v>1</v>
      </c>
      <c r="N194" s="226" t="s">
        <v>43</v>
      </c>
      <c r="O194" s="91"/>
      <c r="P194" s="227">
        <f>O194*H194</f>
        <v>0</v>
      </c>
      <c r="Q194" s="227">
        <v>0</v>
      </c>
      <c r="R194" s="227">
        <f>Q194*H194</f>
        <v>0</v>
      </c>
      <c r="S194" s="227">
        <v>0</v>
      </c>
      <c r="T194" s="228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9" t="s">
        <v>238</v>
      </c>
      <c r="AT194" s="229" t="s">
        <v>136</v>
      </c>
      <c r="AU194" s="229" t="s">
        <v>142</v>
      </c>
      <c r="AY194" s="17" t="s">
        <v>133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7" t="s">
        <v>142</v>
      </c>
      <c r="BK194" s="230">
        <f>ROUND(I194*H194,2)</f>
        <v>0</v>
      </c>
      <c r="BL194" s="17" t="s">
        <v>238</v>
      </c>
      <c r="BM194" s="229" t="s">
        <v>1167</v>
      </c>
    </row>
    <row r="195" s="2" customFormat="1">
      <c r="A195" s="38"/>
      <c r="B195" s="39"/>
      <c r="C195" s="40"/>
      <c r="D195" s="231" t="s">
        <v>144</v>
      </c>
      <c r="E195" s="40"/>
      <c r="F195" s="232" t="s">
        <v>548</v>
      </c>
      <c r="G195" s="40"/>
      <c r="H195" s="40"/>
      <c r="I195" s="233"/>
      <c r="J195" s="40"/>
      <c r="K195" s="40"/>
      <c r="L195" s="44"/>
      <c r="M195" s="234"/>
      <c r="N195" s="235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144</v>
      </c>
      <c r="AU195" s="17" t="s">
        <v>142</v>
      </c>
    </row>
    <row r="196" s="2" customFormat="1">
      <c r="A196" s="38"/>
      <c r="B196" s="39"/>
      <c r="C196" s="40"/>
      <c r="D196" s="238" t="s">
        <v>408</v>
      </c>
      <c r="E196" s="40"/>
      <c r="F196" s="269" t="s">
        <v>415</v>
      </c>
      <c r="G196" s="40"/>
      <c r="H196" s="40"/>
      <c r="I196" s="233"/>
      <c r="J196" s="40"/>
      <c r="K196" s="40"/>
      <c r="L196" s="44"/>
      <c r="M196" s="234"/>
      <c r="N196" s="235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408</v>
      </c>
      <c r="AU196" s="17" t="s">
        <v>142</v>
      </c>
    </row>
    <row r="197" s="2" customFormat="1" ht="16.5" customHeight="1">
      <c r="A197" s="38"/>
      <c r="B197" s="39"/>
      <c r="C197" s="259" t="s">
        <v>374</v>
      </c>
      <c r="D197" s="259" t="s">
        <v>244</v>
      </c>
      <c r="E197" s="260" t="s">
        <v>1168</v>
      </c>
      <c r="F197" s="261" t="s">
        <v>1169</v>
      </c>
      <c r="G197" s="262" t="s">
        <v>1119</v>
      </c>
      <c r="H197" s="263">
        <v>1</v>
      </c>
      <c r="I197" s="264"/>
      <c r="J197" s="265">
        <f>ROUND(I197*H197,2)</f>
        <v>0</v>
      </c>
      <c r="K197" s="261" t="s">
        <v>1</v>
      </c>
      <c r="L197" s="266"/>
      <c r="M197" s="267" t="s">
        <v>1</v>
      </c>
      <c r="N197" s="268" t="s">
        <v>43</v>
      </c>
      <c r="O197" s="91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9" t="s">
        <v>334</v>
      </c>
      <c r="AT197" s="229" t="s">
        <v>244</v>
      </c>
      <c r="AU197" s="229" t="s">
        <v>142</v>
      </c>
      <c r="AY197" s="17" t="s">
        <v>133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7" t="s">
        <v>142</v>
      </c>
      <c r="BK197" s="230">
        <f>ROUND(I197*H197,2)</f>
        <v>0</v>
      </c>
      <c r="BL197" s="17" t="s">
        <v>238</v>
      </c>
      <c r="BM197" s="229" t="s">
        <v>1170</v>
      </c>
    </row>
    <row r="198" s="12" customFormat="1" ht="22.8" customHeight="1">
      <c r="A198" s="12"/>
      <c r="B198" s="202"/>
      <c r="C198" s="203"/>
      <c r="D198" s="204" t="s">
        <v>76</v>
      </c>
      <c r="E198" s="216" t="s">
        <v>1171</v>
      </c>
      <c r="F198" s="216" t="s">
        <v>1172</v>
      </c>
      <c r="G198" s="203"/>
      <c r="H198" s="203"/>
      <c r="I198" s="206"/>
      <c r="J198" s="217">
        <f>BK198</f>
        <v>0</v>
      </c>
      <c r="K198" s="203"/>
      <c r="L198" s="208"/>
      <c r="M198" s="209"/>
      <c r="N198" s="210"/>
      <c r="O198" s="210"/>
      <c r="P198" s="211">
        <f>SUM(P199:P213)</f>
        <v>0</v>
      </c>
      <c r="Q198" s="210"/>
      <c r="R198" s="211">
        <f>SUM(R199:R213)</f>
        <v>0.01136</v>
      </c>
      <c r="S198" s="210"/>
      <c r="T198" s="212">
        <f>SUM(T199:T213)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3" t="s">
        <v>142</v>
      </c>
      <c r="AT198" s="214" t="s">
        <v>76</v>
      </c>
      <c r="AU198" s="214" t="s">
        <v>85</v>
      </c>
      <c r="AY198" s="213" t="s">
        <v>133</v>
      </c>
      <c r="BK198" s="215">
        <f>SUM(BK199:BK213)</f>
        <v>0</v>
      </c>
    </row>
    <row r="199" s="2" customFormat="1" ht="16.5" customHeight="1">
      <c r="A199" s="38"/>
      <c r="B199" s="39"/>
      <c r="C199" s="259" t="s">
        <v>380</v>
      </c>
      <c r="D199" s="259" t="s">
        <v>244</v>
      </c>
      <c r="E199" s="260" t="s">
        <v>1173</v>
      </c>
      <c r="F199" s="261" t="s">
        <v>1174</v>
      </c>
      <c r="G199" s="262" t="s">
        <v>1175</v>
      </c>
      <c r="H199" s="263">
        <v>30</v>
      </c>
      <c r="I199" s="264"/>
      <c r="J199" s="265">
        <f>ROUND(I199*H199,2)</f>
        <v>0</v>
      </c>
      <c r="K199" s="261" t="s">
        <v>1</v>
      </c>
      <c r="L199" s="266"/>
      <c r="M199" s="267" t="s">
        <v>1</v>
      </c>
      <c r="N199" s="268" t="s">
        <v>43</v>
      </c>
      <c r="O199" s="91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334</v>
      </c>
      <c r="AT199" s="229" t="s">
        <v>244</v>
      </c>
      <c r="AU199" s="229" t="s">
        <v>142</v>
      </c>
      <c r="AY199" s="17" t="s">
        <v>133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142</v>
      </c>
      <c r="BK199" s="230">
        <f>ROUND(I199*H199,2)</f>
        <v>0</v>
      </c>
      <c r="BL199" s="17" t="s">
        <v>238</v>
      </c>
      <c r="BM199" s="229" t="s">
        <v>1176</v>
      </c>
    </row>
    <row r="200" s="2" customFormat="1" ht="24.15" customHeight="1">
      <c r="A200" s="38"/>
      <c r="B200" s="39"/>
      <c r="C200" s="218" t="s">
        <v>385</v>
      </c>
      <c r="D200" s="218" t="s">
        <v>136</v>
      </c>
      <c r="E200" s="219" t="s">
        <v>1177</v>
      </c>
      <c r="F200" s="220" t="s">
        <v>1178</v>
      </c>
      <c r="G200" s="221" t="s">
        <v>155</v>
      </c>
      <c r="H200" s="222">
        <v>50</v>
      </c>
      <c r="I200" s="223"/>
      <c r="J200" s="224">
        <f>ROUND(I200*H200,2)</f>
        <v>0</v>
      </c>
      <c r="K200" s="220" t="s">
        <v>140</v>
      </c>
      <c r="L200" s="44"/>
      <c r="M200" s="225" t="s">
        <v>1</v>
      </c>
      <c r="N200" s="226" t="s">
        <v>43</v>
      </c>
      <c r="O200" s="91"/>
      <c r="P200" s="227">
        <f>O200*H200</f>
        <v>0</v>
      </c>
      <c r="Q200" s="227">
        <v>0</v>
      </c>
      <c r="R200" s="227">
        <f>Q200*H200</f>
        <v>0</v>
      </c>
      <c r="S200" s="227">
        <v>0</v>
      </c>
      <c r="T200" s="228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9" t="s">
        <v>238</v>
      </c>
      <c r="AT200" s="229" t="s">
        <v>136</v>
      </c>
      <c r="AU200" s="229" t="s">
        <v>142</v>
      </c>
      <c r="AY200" s="17" t="s">
        <v>133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7" t="s">
        <v>142</v>
      </c>
      <c r="BK200" s="230">
        <f>ROUND(I200*H200,2)</f>
        <v>0</v>
      </c>
      <c r="BL200" s="17" t="s">
        <v>238</v>
      </c>
      <c r="BM200" s="229" t="s">
        <v>1179</v>
      </c>
    </row>
    <row r="201" s="2" customFormat="1">
      <c r="A201" s="38"/>
      <c r="B201" s="39"/>
      <c r="C201" s="40"/>
      <c r="D201" s="231" t="s">
        <v>144</v>
      </c>
      <c r="E201" s="40"/>
      <c r="F201" s="232" t="s">
        <v>1180</v>
      </c>
      <c r="G201" s="40"/>
      <c r="H201" s="40"/>
      <c r="I201" s="233"/>
      <c r="J201" s="40"/>
      <c r="K201" s="40"/>
      <c r="L201" s="44"/>
      <c r="M201" s="234"/>
      <c r="N201" s="235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144</v>
      </c>
      <c r="AU201" s="17" t="s">
        <v>142</v>
      </c>
    </row>
    <row r="202" s="2" customFormat="1" ht="21.75" customHeight="1">
      <c r="A202" s="38"/>
      <c r="B202" s="39"/>
      <c r="C202" s="259" t="s">
        <v>391</v>
      </c>
      <c r="D202" s="259" t="s">
        <v>244</v>
      </c>
      <c r="E202" s="260" t="s">
        <v>1181</v>
      </c>
      <c r="F202" s="261" t="s">
        <v>1182</v>
      </c>
      <c r="G202" s="262" t="s">
        <v>155</v>
      </c>
      <c r="H202" s="263">
        <v>50</v>
      </c>
      <c r="I202" s="264"/>
      <c r="J202" s="265">
        <f>ROUND(I202*H202,2)</f>
        <v>0</v>
      </c>
      <c r="K202" s="261" t="s">
        <v>140</v>
      </c>
      <c r="L202" s="266"/>
      <c r="M202" s="267" t="s">
        <v>1</v>
      </c>
      <c r="N202" s="268" t="s">
        <v>43</v>
      </c>
      <c r="O202" s="91"/>
      <c r="P202" s="227">
        <f>O202*H202</f>
        <v>0</v>
      </c>
      <c r="Q202" s="227">
        <v>0.00016000000000000001</v>
      </c>
      <c r="R202" s="227">
        <f>Q202*H202</f>
        <v>0.0080000000000000002</v>
      </c>
      <c r="S202" s="227">
        <v>0</v>
      </c>
      <c r="T202" s="228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9" t="s">
        <v>334</v>
      </c>
      <c r="AT202" s="229" t="s">
        <v>244</v>
      </c>
      <c r="AU202" s="229" t="s">
        <v>142</v>
      </c>
      <c r="AY202" s="17" t="s">
        <v>133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7" t="s">
        <v>142</v>
      </c>
      <c r="BK202" s="230">
        <f>ROUND(I202*H202,2)</f>
        <v>0</v>
      </c>
      <c r="BL202" s="17" t="s">
        <v>238</v>
      </c>
      <c r="BM202" s="229" t="s">
        <v>1183</v>
      </c>
    </row>
    <row r="203" s="2" customFormat="1" ht="16.5" customHeight="1">
      <c r="A203" s="38"/>
      <c r="B203" s="39"/>
      <c r="C203" s="218" t="s">
        <v>398</v>
      </c>
      <c r="D203" s="218" t="s">
        <v>136</v>
      </c>
      <c r="E203" s="219" t="s">
        <v>1184</v>
      </c>
      <c r="F203" s="220" t="s">
        <v>1185</v>
      </c>
      <c r="G203" s="221" t="s">
        <v>139</v>
      </c>
      <c r="H203" s="222">
        <v>32</v>
      </c>
      <c r="I203" s="223"/>
      <c r="J203" s="224">
        <f>ROUND(I203*H203,2)</f>
        <v>0</v>
      </c>
      <c r="K203" s="220" t="s">
        <v>140</v>
      </c>
      <c r="L203" s="44"/>
      <c r="M203" s="225" t="s">
        <v>1</v>
      </c>
      <c r="N203" s="226" t="s">
        <v>43</v>
      </c>
      <c r="O203" s="91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238</v>
      </c>
      <c r="AT203" s="229" t="s">
        <v>136</v>
      </c>
      <c r="AU203" s="229" t="s">
        <v>142</v>
      </c>
      <c r="AY203" s="17" t="s">
        <v>133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142</v>
      </c>
      <c r="BK203" s="230">
        <f>ROUND(I203*H203,2)</f>
        <v>0</v>
      </c>
      <c r="BL203" s="17" t="s">
        <v>238</v>
      </c>
      <c r="BM203" s="229" t="s">
        <v>1186</v>
      </c>
    </row>
    <row r="204" s="2" customFormat="1">
      <c r="A204" s="38"/>
      <c r="B204" s="39"/>
      <c r="C204" s="40"/>
      <c r="D204" s="231" t="s">
        <v>144</v>
      </c>
      <c r="E204" s="40"/>
      <c r="F204" s="232" t="s">
        <v>1187</v>
      </c>
      <c r="G204" s="40"/>
      <c r="H204" s="40"/>
      <c r="I204" s="233"/>
      <c r="J204" s="40"/>
      <c r="K204" s="40"/>
      <c r="L204" s="44"/>
      <c r="M204" s="234"/>
      <c r="N204" s="235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144</v>
      </c>
      <c r="AU204" s="17" t="s">
        <v>142</v>
      </c>
    </row>
    <row r="205" s="2" customFormat="1" ht="21.75" customHeight="1">
      <c r="A205" s="38"/>
      <c r="B205" s="39"/>
      <c r="C205" s="259" t="s">
        <v>404</v>
      </c>
      <c r="D205" s="259" t="s">
        <v>244</v>
      </c>
      <c r="E205" s="260" t="s">
        <v>1188</v>
      </c>
      <c r="F205" s="261" t="s">
        <v>1189</v>
      </c>
      <c r="G205" s="262" t="s">
        <v>139</v>
      </c>
      <c r="H205" s="263">
        <v>32</v>
      </c>
      <c r="I205" s="264"/>
      <c r="J205" s="265">
        <f>ROUND(I205*H205,2)</f>
        <v>0</v>
      </c>
      <c r="K205" s="261" t="s">
        <v>1</v>
      </c>
      <c r="L205" s="266"/>
      <c r="M205" s="267" t="s">
        <v>1</v>
      </c>
      <c r="N205" s="268" t="s">
        <v>43</v>
      </c>
      <c r="O205" s="91"/>
      <c r="P205" s="227">
        <f>O205*H205</f>
        <v>0</v>
      </c>
      <c r="Q205" s="227">
        <v>0</v>
      </c>
      <c r="R205" s="227">
        <f>Q205*H205</f>
        <v>0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334</v>
      </c>
      <c r="AT205" s="229" t="s">
        <v>244</v>
      </c>
      <c r="AU205" s="229" t="s">
        <v>142</v>
      </c>
      <c r="AY205" s="17" t="s">
        <v>133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142</v>
      </c>
      <c r="BK205" s="230">
        <f>ROUND(I205*H205,2)</f>
        <v>0</v>
      </c>
      <c r="BL205" s="17" t="s">
        <v>238</v>
      </c>
      <c r="BM205" s="229" t="s">
        <v>1190</v>
      </c>
    </row>
    <row r="206" s="2" customFormat="1" ht="16.5" customHeight="1">
      <c r="A206" s="38"/>
      <c r="B206" s="39"/>
      <c r="C206" s="218" t="s">
        <v>410</v>
      </c>
      <c r="D206" s="218" t="s">
        <v>136</v>
      </c>
      <c r="E206" s="219" t="s">
        <v>1191</v>
      </c>
      <c r="F206" s="220" t="s">
        <v>1192</v>
      </c>
      <c r="G206" s="221" t="s">
        <v>139</v>
      </c>
      <c r="H206" s="222">
        <v>5</v>
      </c>
      <c r="I206" s="223"/>
      <c r="J206" s="224">
        <f>ROUND(I206*H206,2)</f>
        <v>0</v>
      </c>
      <c r="K206" s="220" t="s">
        <v>140</v>
      </c>
      <c r="L206" s="44"/>
      <c r="M206" s="225" t="s">
        <v>1</v>
      </c>
      <c r="N206" s="226" t="s">
        <v>43</v>
      </c>
      <c r="O206" s="91"/>
      <c r="P206" s="227">
        <f>O206*H206</f>
        <v>0</v>
      </c>
      <c r="Q206" s="227">
        <v>0</v>
      </c>
      <c r="R206" s="227">
        <f>Q206*H206</f>
        <v>0</v>
      </c>
      <c r="S206" s="227">
        <v>0</v>
      </c>
      <c r="T206" s="228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9" t="s">
        <v>238</v>
      </c>
      <c r="AT206" s="229" t="s">
        <v>136</v>
      </c>
      <c r="AU206" s="229" t="s">
        <v>142</v>
      </c>
      <c r="AY206" s="17" t="s">
        <v>133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7" t="s">
        <v>142</v>
      </c>
      <c r="BK206" s="230">
        <f>ROUND(I206*H206,2)</f>
        <v>0</v>
      </c>
      <c r="BL206" s="17" t="s">
        <v>238</v>
      </c>
      <c r="BM206" s="229" t="s">
        <v>1193</v>
      </c>
    </row>
    <row r="207" s="2" customFormat="1">
      <c r="A207" s="38"/>
      <c r="B207" s="39"/>
      <c r="C207" s="40"/>
      <c r="D207" s="231" t="s">
        <v>144</v>
      </c>
      <c r="E207" s="40"/>
      <c r="F207" s="232" t="s">
        <v>1194</v>
      </c>
      <c r="G207" s="40"/>
      <c r="H207" s="40"/>
      <c r="I207" s="233"/>
      <c r="J207" s="40"/>
      <c r="K207" s="40"/>
      <c r="L207" s="44"/>
      <c r="M207" s="234"/>
      <c r="N207" s="235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144</v>
      </c>
      <c r="AU207" s="17" t="s">
        <v>142</v>
      </c>
    </row>
    <row r="208" s="2" customFormat="1" ht="16.5" customHeight="1">
      <c r="A208" s="38"/>
      <c r="B208" s="39"/>
      <c r="C208" s="259" t="s">
        <v>416</v>
      </c>
      <c r="D208" s="259" t="s">
        <v>244</v>
      </c>
      <c r="E208" s="260" t="s">
        <v>1195</v>
      </c>
      <c r="F208" s="261" t="s">
        <v>1196</v>
      </c>
      <c r="G208" s="262" t="s">
        <v>139</v>
      </c>
      <c r="H208" s="263">
        <v>5</v>
      </c>
      <c r="I208" s="264"/>
      <c r="J208" s="265">
        <f>ROUND(I208*H208,2)</f>
        <v>0</v>
      </c>
      <c r="K208" s="261" t="s">
        <v>1</v>
      </c>
      <c r="L208" s="266"/>
      <c r="M208" s="267" t="s">
        <v>1</v>
      </c>
      <c r="N208" s="268" t="s">
        <v>43</v>
      </c>
      <c r="O208" s="91"/>
      <c r="P208" s="227">
        <f>O208*H208</f>
        <v>0</v>
      </c>
      <c r="Q208" s="227">
        <v>0</v>
      </c>
      <c r="R208" s="227">
        <f>Q208*H208</f>
        <v>0</v>
      </c>
      <c r="S208" s="227">
        <v>0</v>
      </c>
      <c r="T208" s="22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9" t="s">
        <v>334</v>
      </c>
      <c r="AT208" s="229" t="s">
        <v>244</v>
      </c>
      <c r="AU208" s="229" t="s">
        <v>142</v>
      </c>
      <c r="AY208" s="17" t="s">
        <v>133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7" t="s">
        <v>142</v>
      </c>
      <c r="BK208" s="230">
        <f>ROUND(I208*H208,2)</f>
        <v>0</v>
      </c>
      <c r="BL208" s="17" t="s">
        <v>238</v>
      </c>
      <c r="BM208" s="229" t="s">
        <v>1197</v>
      </c>
    </row>
    <row r="209" s="2" customFormat="1" ht="24.15" customHeight="1">
      <c r="A209" s="38"/>
      <c r="B209" s="39"/>
      <c r="C209" s="218" t="s">
        <v>420</v>
      </c>
      <c r="D209" s="218" t="s">
        <v>136</v>
      </c>
      <c r="E209" s="219" t="s">
        <v>1198</v>
      </c>
      <c r="F209" s="220" t="s">
        <v>1199</v>
      </c>
      <c r="G209" s="221" t="s">
        <v>139</v>
      </c>
      <c r="H209" s="222">
        <v>5</v>
      </c>
      <c r="I209" s="223"/>
      <c r="J209" s="224">
        <f>ROUND(I209*H209,2)</f>
        <v>0</v>
      </c>
      <c r="K209" s="220" t="s">
        <v>140</v>
      </c>
      <c r="L209" s="44"/>
      <c r="M209" s="225" t="s">
        <v>1</v>
      </c>
      <c r="N209" s="226" t="s">
        <v>43</v>
      </c>
      <c r="O209" s="91"/>
      <c r="P209" s="227">
        <f>O209*H209</f>
        <v>0</v>
      </c>
      <c r="Q209" s="227">
        <v>0</v>
      </c>
      <c r="R209" s="227">
        <f>Q209*H209</f>
        <v>0</v>
      </c>
      <c r="S209" s="227">
        <v>0</v>
      </c>
      <c r="T209" s="228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9" t="s">
        <v>238</v>
      </c>
      <c r="AT209" s="229" t="s">
        <v>136</v>
      </c>
      <c r="AU209" s="229" t="s">
        <v>142</v>
      </c>
      <c r="AY209" s="17" t="s">
        <v>133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7" t="s">
        <v>142</v>
      </c>
      <c r="BK209" s="230">
        <f>ROUND(I209*H209,2)</f>
        <v>0</v>
      </c>
      <c r="BL209" s="17" t="s">
        <v>238</v>
      </c>
      <c r="BM209" s="229" t="s">
        <v>1200</v>
      </c>
    </row>
    <row r="210" s="2" customFormat="1">
      <c r="A210" s="38"/>
      <c r="B210" s="39"/>
      <c r="C210" s="40"/>
      <c r="D210" s="231" t="s">
        <v>144</v>
      </c>
      <c r="E210" s="40"/>
      <c r="F210" s="232" t="s">
        <v>1201</v>
      </c>
      <c r="G210" s="40"/>
      <c r="H210" s="40"/>
      <c r="I210" s="233"/>
      <c r="J210" s="40"/>
      <c r="K210" s="40"/>
      <c r="L210" s="44"/>
      <c r="M210" s="234"/>
      <c r="N210" s="235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144</v>
      </c>
      <c r="AU210" s="17" t="s">
        <v>142</v>
      </c>
    </row>
    <row r="211" s="2" customFormat="1" ht="24.15" customHeight="1">
      <c r="A211" s="38"/>
      <c r="B211" s="39"/>
      <c r="C211" s="218" t="s">
        <v>425</v>
      </c>
      <c r="D211" s="218" t="s">
        <v>136</v>
      </c>
      <c r="E211" s="219" t="s">
        <v>1202</v>
      </c>
      <c r="F211" s="220" t="s">
        <v>1203</v>
      </c>
      <c r="G211" s="221" t="s">
        <v>155</v>
      </c>
      <c r="H211" s="222">
        <v>16</v>
      </c>
      <c r="I211" s="223"/>
      <c r="J211" s="224">
        <f>ROUND(I211*H211,2)</f>
        <v>0</v>
      </c>
      <c r="K211" s="220" t="s">
        <v>140</v>
      </c>
      <c r="L211" s="44"/>
      <c r="M211" s="225" t="s">
        <v>1</v>
      </c>
      <c r="N211" s="226" t="s">
        <v>43</v>
      </c>
      <c r="O211" s="91"/>
      <c r="P211" s="227">
        <f>O211*H211</f>
        <v>0</v>
      </c>
      <c r="Q211" s="227">
        <v>0</v>
      </c>
      <c r="R211" s="227">
        <f>Q211*H211</f>
        <v>0</v>
      </c>
      <c r="S211" s="227">
        <v>0</v>
      </c>
      <c r="T211" s="22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9" t="s">
        <v>507</v>
      </c>
      <c r="AT211" s="229" t="s">
        <v>136</v>
      </c>
      <c r="AU211" s="229" t="s">
        <v>142</v>
      </c>
      <c r="AY211" s="17" t="s">
        <v>133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7" t="s">
        <v>142</v>
      </c>
      <c r="BK211" s="230">
        <f>ROUND(I211*H211,2)</f>
        <v>0</v>
      </c>
      <c r="BL211" s="17" t="s">
        <v>507</v>
      </c>
      <c r="BM211" s="229" t="s">
        <v>1204</v>
      </c>
    </row>
    <row r="212" s="2" customFormat="1">
      <c r="A212" s="38"/>
      <c r="B212" s="39"/>
      <c r="C212" s="40"/>
      <c r="D212" s="231" t="s">
        <v>144</v>
      </c>
      <c r="E212" s="40"/>
      <c r="F212" s="232" t="s">
        <v>1205</v>
      </c>
      <c r="G212" s="40"/>
      <c r="H212" s="40"/>
      <c r="I212" s="233"/>
      <c r="J212" s="40"/>
      <c r="K212" s="40"/>
      <c r="L212" s="44"/>
      <c r="M212" s="234"/>
      <c r="N212" s="235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144</v>
      </c>
      <c r="AU212" s="17" t="s">
        <v>142</v>
      </c>
    </row>
    <row r="213" s="2" customFormat="1" ht="16.5" customHeight="1">
      <c r="A213" s="38"/>
      <c r="B213" s="39"/>
      <c r="C213" s="259" t="s">
        <v>430</v>
      </c>
      <c r="D213" s="259" t="s">
        <v>244</v>
      </c>
      <c r="E213" s="260" t="s">
        <v>1206</v>
      </c>
      <c r="F213" s="261" t="s">
        <v>1207</v>
      </c>
      <c r="G213" s="262" t="s">
        <v>155</v>
      </c>
      <c r="H213" s="263">
        <v>16</v>
      </c>
      <c r="I213" s="264"/>
      <c r="J213" s="265">
        <f>ROUND(I213*H213,2)</f>
        <v>0</v>
      </c>
      <c r="K213" s="261" t="s">
        <v>140</v>
      </c>
      <c r="L213" s="266"/>
      <c r="M213" s="267" t="s">
        <v>1</v>
      </c>
      <c r="N213" s="268" t="s">
        <v>43</v>
      </c>
      <c r="O213" s="91"/>
      <c r="P213" s="227">
        <f>O213*H213</f>
        <v>0</v>
      </c>
      <c r="Q213" s="227">
        <v>0.00021000000000000001</v>
      </c>
      <c r="R213" s="227">
        <f>Q213*H213</f>
        <v>0.0033600000000000001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1040</v>
      </c>
      <c r="AT213" s="229" t="s">
        <v>244</v>
      </c>
      <c r="AU213" s="229" t="s">
        <v>142</v>
      </c>
      <c r="AY213" s="17" t="s">
        <v>133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142</v>
      </c>
      <c r="BK213" s="230">
        <f>ROUND(I213*H213,2)</f>
        <v>0</v>
      </c>
      <c r="BL213" s="17" t="s">
        <v>507</v>
      </c>
      <c r="BM213" s="229" t="s">
        <v>1208</v>
      </c>
    </row>
    <row r="214" s="12" customFormat="1" ht="22.8" customHeight="1">
      <c r="A214" s="12"/>
      <c r="B214" s="202"/>
      <c r="C214" s="203"/>
      <c r="D214" s="204" t="s">
        <v>76</v>
      </c>
      <c r="E214" s="216" t="s">
        <v>1209</v>
      </c>
      <c r="F214" s="216" t="s">
        <v>1210</v>
      </c>
      <c r="G214" s="203"/>
      <c r="H214" s="203"/>
      <c r="I214" s="206"/>
      <c r="J214" s="217">
        <f>BK214</f>
        <v>0</v>
      </c>
      <c r="K214" s="203"/>
      <c r="L214" s="208"/>
      <c r="M214" s="209"/>
      <c r="N214" s="210"/>
      <c r="O214" s="210"/>
      <c r="P214" s="211">
        <f>SUM(P215:P217)</f>
        <v>0</v>
      </c>
      <c r="Q214" s="210"/>
      <c r="R214" s="211">
        <f>SUM(R215:R217)</f>
        <v>0</v>
      </c>
      <c r="S214" s="210"/>
      <c r="T214" s="212">
        <f>SUM(T215:T217)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3" t="s">
        <v>142</v>
      </c>
      <c r="AT214" s="214" t="s">
        <v>76</v>
      </c>
      <c r="AU214" s="214" t="s">
        <v>85</v>
      </c>
      <c r="AY214" s="213" t="s">
        <v>133</v>
      </c>
      <c r="BK214" s="215">
        <f>SUM(BK215:BK217)</f>
        <v>0</v>
      </c>
    </row>
    <row r="215" s="2" customFormat="1" ht="24.15" customHeight="1">
      <c r="A215" s="38"/>
      <c r="B215" s="39"/>
      <c r="C215" s="218" t="s">
        <v>435</v>
      </c>
      <c r="D215" s="218" t="s">
        <v>136</v>
      </c>
      <c r="E215" s="219" t="s">
        <v>1211</v>
      </c>
      <c r="F215" s="220" t="s">
        <v>1212</v>
      </c>
      <c r="G215" s="221" t="s">
        <v>139</v>
      </c>
      <c r="H215" s="222">
        <v>1</v>
      </c>
      <c r="I215" s="223"/>
      <c r="J215" s="224">
        <f>ROUND(I215*H215,2)</f>
        <v>0</v>
      </c>
      <c r="K215" s="220" t="s">
        <v>140</v>
      </c>
      <c r="L215" s="44"/>
      <c r="M215" s="225" t="s">
        <v>1</v>
      </c>
      <c r="N215" s="226" t="s">
        <v>43</v>
      </c>
      <c r="O215" s="91"/>
      <c r="P215" s="227">
        <f>O215*H215</f>
        <v>0</v>
      </c>
      <c r="Q215" s="227">
        <v>0</v>
      </c>
      <c r="R215" s="227">
        <f>Q215*H215</f>
        <v>0</v>
      </c>
      <c r="S215" s="227">
        <v>0</v>
      </c>
      <c r="T215" s="228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9" t="s">
        <v>238</v>
      </c>
      <c r="AT215" s="229" t="s">
        <v>136</v>
      </c>
      <c r="AU215" s="229" t="s">
        <v>142</v>
      </c>
      <c r="AY215" s="17" t="s">
        <v>133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7" t="s">
        <v>142</v>
      </c>
      <c r="BK215" s="230">
        <f>ROUND(I215*H215,2)</f>
        <v>0</v>
      </c>
      <c r="BL215" s="17" t="s">
        <v>238</v>
      </c>
      <c r="BM215" s="229" t="s">
        <v>1213</v>
      </c>
    </row>
    <row r="216" s="2" customFormat="1">
      <c r="A216" s="38"/>
      <c r="B216" s="39"/>
      <c r="C216" s="40"/>
      <c r="D216" s="231" t="s">
        <v>144</v>
      </c>
      <c r="E216" s="40"/>
      <c r="F216" s="232" t="s">
        <v>1214</v>
      </c>
      <c r="G216" s="40"/>
      <c r="H216" s="40"/>
      <c r="I216" s="233"/>
      <c r="J216" s="40"/>
      <c r="K216" s="40"/>
      <c r="L216" s="44"/>
      <c r="M216" s="234"/>
      <c r="N216" s="235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144</v>
      </c>
      <c r="AU216" s="17" t="s">
        <v>142</v>
      </c>
    </row>
    <row r="217" s="2" customFormat="1" ht="16.5" customHeight="1">
      <c r="A217" s="38"/>
      <c r="B217" s="39"/>
      <c r="C217" s="259" t="s">
        <v>439</v>
      </c>
      <c r="D217" s="259" t="s">
        <v>244</v>
      </c>
      <c r="E217" s="260" t="s">
        <v>1215</v>
      </c>
      <c r="F217" s="261" t="s">
        <v>1216</v>
      </c>
      <c r="G217" s="262" t="s">
        <v>139</v>
      </c>
      <c r="H217" s="263">
        <v>1</v>
      </c>
      <c r="I217" s="264"/>
      <c r="J217" s="265">
        <f>ROUND(I217*H217,2)</f>
        <v>0</v>
      </c>
      <c r="K217" s="261" t="s">
        <v>1</v>
      </c>
      <c r="L217" s="266"/>
      <c r="M217" s="267" t="s">
        <v>1</v>
      </c>
      <c r="N217" s="268" t="s">
        <v>43</v>
      </c>
      <c r="O217" s="91"/>
      <c r="P217" s="227">
        <f>O217*H217</f>
        <v>0</v>
      </c>
      <c r="Q217" s="227">
        <v>0</v>
      </c>
      <c r="R217" s="227">
        <f>Q217*H217</f>
        <v>0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334</v>
      </c>
      <c r="AT217" s="229" t="s">
        <v>244</v>
      </c>
      <c r="AU217" s="229" t="s">
        <v>142</v>
      </c>
      <c r="AY217" s="17" t="s">
        <v>133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142</v>
      </c>
      <c r="BK217" s="230">
        <f>ROUND(I217*H217,2)</f>
        <v>0</v>
      </c>
      <c r="BL217" s="17" t="s">
        <v>238</v>
      </c>
      <c r="BM217" s="229" t="s">
        <v>1217</v>
      </c>
    </row>
    <row r="218" s="12" customFormat="1" ht="22.8" customHeight="1">
      <c r="A218" s="12"/>
      <c r="B218" s="202"/>
      <c r="C218" s="203"/>
      <c r="D218" s="204" t="s">
        <v>76</v>
      </c>
      <c r="E218" s="216" t="s">
        <v>1218</v>
      </c>
      <c r="F218" s="216" t="s">
        <v>1219</v>
      </c>
      <c r="G218" s="203"/>
      <c r="H218" s="203"/>
      <c r="I218" s="206"/>
      <c r="J218" s="217">
        <f>BK218</f>
        <v>0</v>
      </c>
      <c r="K218" s="203"/>
      <c r="L218" s="208"/>
      <c r="M218" s="209"/>
      <c r="N218" s="210"/>
      <c r="O218" s="210"/>
      <c r="P218" s="211">
        <f>SUM(P219:P221)</f>
        <v>0</v>
      </c>
      <c r="Q218" s="210"/>
      <c r="R218" s="211">
        <f>SUM(R219:R221)</f>
        <v>0</v>
      </c>
      <c r="S218" s="210"/>
      <c r="T218" s="212">
        <f>SUM(T219:T221)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3" t="s">
        <v>142</v>
      </c>
      <c r="AT218" s="214" t="s">
        <v>76</v>
      </c>
      <c r="AU218" s="214" t="s">
        <v>85</v>
      </c>
      <c r="AY218" s="213" t="s">
        <v>133</v>
      </c>
      <c r="BK218" s="215">
        <f>SUM(BK219:BK221)</f>
        <v>0</v>
      </c>
    </row>
    <row r="219" s="2" customFormat="1" ht="24.15" customHeight="1">
      <c r="A219" s="38"/>
      <c r="B219" s="39"/>
      <c r="C219" s="218" t="s">
        <v>444</v>
      </c>
      <c r="D219" s="218" t="s">
        <v>136</v>
      </c>
      <c r="E219" s="219" t="s">
        <v>1220</v>
      </c>
      <c r="F219" s="220" t="s">
        <v>1221</v>
      </c>
      <c r="G219" s="221" t="s">
        <v>139</v>
      </c>
      <c r="H219" s="222">
        <v>1</v>
      </c>
      <c r="I219" s="223"/>
      <c r="J219" s="224">
        <f>ROUND(I219*H219,2)</f>
        <v>0</v>
      </c>
      <c r="K219" s="220" t="s">
        <v>140</v>
      </c>
      <c r="L219" s="44"/>
      <c r="M219" s="225" t="s">
        <v>1</v>
      </c>
      <c r="N219" s="226" t="s">
        <v>43</v>
      </c>
      <c r="O219" s="91"/>
      <c r="P219" s="227">
        <f>O219*H219</f>
        <v>0</v>
      </c>
      <c r="Q219" s="227">
        <v>0</v>
      </c>
      <c r="R219" s="227">
        <f>Q219*H219</f>
        <v>0</v>
      </c>
      <c r="S219" s="227">
        <v>0</v>
      </c>
      <c r="T219" s="228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9" t="s">
        <v>238</v>
      </c>
      <c r="AT219" s="229" t="s">
        <v>136</v>
      </c>
      <c r="AU219" s="229" t="s">
        <v>142</v>
      </c>
      <c r="AY219" s="17" t="s">
        <v>133</v>
      </c>
      <c r="BE219" s="230">
        <f>IF(N219="základní",J219,0)</f>
        <v>0</v>
      </c>
      <c r="BF219" s="230">
        <f>IF(N219="snížená",J219,0)</f>
        <v>0</v>
      </c>
      <c r="BG219" s="230">
        <f>IF(N219="zákl. přenesená",J219,0)</f>
        <v>0</v>
      </c>
      <c r="BH219" s="230">
        <f>IF(N219="sníž. přenesená",J219,0)</f>
        <v>0</v>
      </c>
      <c r="BI219" s="230">
        <f>IF(N219="nulová",J219,0)</f>
        <v>0</v>
      </c>
      <c r="BJ219" s="17" t="s">
        <v>142</v>
      </c>
      <c r="BK219" s="230">
        <f>ROUND(I219*H219,2)</f>
        <v>0</v>
      </c>
      <c r="BL219" s="17" t="s">
        <v>238</v>
      </c>
      <c r="BM219" s="229" t="s">
        <v>1222</v>
      </c>
    </row>
    <row r="220" s="2" customFormat="1">
      <c r="A220" s="38"/>
      <c r="B220" s="39"/>
      <c r="C220" s="40"/>
      <c r="D220" s="231" t="s">
        <v>144</v>
      </c>
      <c r="E220" s="40"/>
      <c r="F220" s="232" t="s">
        <v>1223</v>
      </c>
      <c r="G220" s="40"/>
      <c r="H220" s="40"/>
      <c r="I220" s="233"/>
      <c r="J220" s="40"/>
      <c r="K220" s="40"/>
      <c r="L220" s="44"/>
      <c r="M220" s="234"/>
      <c r="N220" s="235"/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144</v>
      </c>
      <c r="AU220" s="17" t="s">
        <v>142</v>
      </c>
    </row>
    <row r="221" s="2" customFormat="1" ht="16.5" customHeight="1">
      <c r="A221" s="38"/>
      <c r="B221" s="39"/>
      <c r="C221" s="259" t="s">
        <v>448</v>
      </c>
      <c r="D221" s="259" t="s">
        <v>244</v>
      </c>
      <c r="E221" s="260" t="s">
        <v>1224</v>
      </c>
      <c r="F221" s="261" t="s">
        <v>1225</v>
      </c>
      <c r="G221" s="262" t="s">
        <v>139</v>
      </c>
      <c r="H221" s="263">
        <v>1</v>
      </c>
      <c r="I221" s="264"/>
      <c r="J221" s="265">
        <f>ROUND(I221*H221,2)</f>
        <v>0</v>
      </c>
      <c r="K221" s="261" t="s">
        <v>1</v>
      </c>
      <c r="L221" s="266"/>
      <c r="M221" s="267" t="s">
        <v>1</v>
      </c>
      <c r="N221" s="268" t="s">
        <v>43</v>
      </c>
      <c r="O221" s="91"/>
      <c r="P221" s="227">
        <f>O221*H221</f>
        <v>0</v>
      </c>
      <c r="Q221" s="227">
        <v>0</v>
      </c>
      <c r="R221" s="227">
        <f>Q221*H221</f>
        <v>0</v>
      </c>
      <c r="S221" s="227">
        <v>0</v>
      </c>
      <c r="T221" s="228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9" t="s">
        <v>334</v>
      </c>
      <c r="AT221" s="229" t="s">
        <v>244</v>
      </c>
      <c r="AU221" s="229" t="s">
        <v>142</v>
      </c>
      <c r="AY221" s="17" t="s">
        <v>133</v>
      </c>
      <c r="BE221" s="230">
        <f>IF(N221="základní",J221,0)</f>
        <v>0</v>
      </c>
      <c r="BF221" s="230">
        <f>IF(N221="snížená",J221,0)</f>
        <v>0</v>
      </c>
      <c r="BG221" s="230">
        <f>IF(N221="zákl. přenesená",J221,0)</f>
        <v>0</v>
      </c>
      <c r="BH221" s="230">
        <f>IF(N221="sníž. přenesená",J221,0)</f>
        <v>0</v>
      </c>
      <c r="BI221" s="230">
        <f>IF(N221="nulová",J221,0)</f>
        <v>0</v>
      </c>
      <c r="BJ221" s="17" t="s">
        <v>142</v>
      </c>
      <c r="BK221" s="230">
        <f>ROUND(I221*H221,2)</f>
        <v>0</v>
      </c>
      <c r="BL221" s="17" t="s">
        <v>238</v>
      </c>
      <c r="BM221" s="229" t="s">
        <v>1226</v>
      </c>
    </row>
    <row r="222" s="12" customFormat="1" ht="22.8" customHeight="1">
      <c r="A222" s="12"/>
      <c r="B222" s="202"/>
      <c r="C222" s="203"/>
      <c r="D222" s="204" t="s">
        <v>76</v>
      </c>
      <c r="E222" s="216" t="s">
        <v>1227</v>
      </c>
      <c r="F222" s="216" t="s">
        <v>1228</v>
      </c>
      <c r="G222" s="203"/>
      <c r="H222" s="203"/>
      <c r="I222" s="206"/>
      <c r="J222" s="217">
        <f>BK222</f>
        <v>0</v>
      </c>
      <c r="K222" s="203"/>
      <c r="L222" s="208"/>
      <c r="M222" s="209"/>
      <c r="N222" s="210"/>
      <c r="O222" s="210"/>
      <c r="P222" s="211">
        <f>SUM(P223:P224)</f>
        <v>0</v>
      </c>
      <c r="Q222" s="210"/>
      <c r="R222" s="211">
        <f>SUM(R223:R224)</f>
        <v>0</v>
      </c>
      <c r="S222" s="210"/>
      <c r="T222" s="212">
        <f>SUM(T223:T224)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3" t="s">
        <v>142</v>
      </c>
      <c r="AT222" s="214" t="s">
        <v>76</v>
      </c>
      <c r="AU222" s="214" t="s">
        <v>85</v>
      </c>
      <c r="AY222" s="213" t="s">
        <v>133</v>
      </c>
      <c r="BK222" s="215">
        <f>SUM(BK223:BK224)</f>
        <v>0</v>
      </c>
    </row>
    <row r="223" s="2" customFormat="1" ht="21.75" customHeight="1">
      <c r="A223" s="38"/>
      <c r="B223" s="39"/>
      <c r="C223" s="218" t="s">
        <v>454</v>
      </c>
      <c r="D223" s="218" t="s">
        <v>136</v>
      </c>
      <c r="E223" s="219" t="s">
        <v>1229</v>
      </c>
      <c r="F223" s="220" t="s">
        <v>1230</v>
      </c>
      <c r="G223" s="221" t="s">
        <v>139</v>
      </c>
      <c r="H223" s="222">
        <v>1</v>
      </c>
      <c r="I223" s="223"/>
      <c r="J223" s="224">
        <f>ROUND(I223*H223,2)</f>
        <v>0</v>
      </c>
      <c r="K223" s="220" t="s">
        <v>140</v>
      </c>
      <c r="L223" s="44"/>
      <c r="M223" s="225" t="s">
        <v>1</v>
      </c>
      <c r="N223" s="226" t="s">
        <v>43</v>
      </c>
      <c r="O223" s="91"/>
      <c r="P223" s="227">
        <f>O223*H223</f>
        <v>0</v>
      </c>
      <c r="Q223" s="227">
        <v>0</v>
      </c>
      <c r="R223" s="227">
        <f>Q223*H223</f>
        <v>0</v>
      </c>
      <c r="S223" s="227">
        <v>0</v>
      </c>
      <c r="T223" s="22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9" t="s">
        <v>238</v>
      </c>
      <c r="AT223" s="229" t="s">
        <v>136</v>
      </c>
      <c r="AU223" s="229" t="s">
        <v>142</v>
      </c>
      <c r="AY223" s="17" t="s">
        <v>133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7" t="s">
        <v>142</v>
      </c>
      <c r="BK223" s="230">
        <f>ROUND(I223*H223,2)</f>
        <v>0</v>
      </c>
      <c r="BL223" s="17" t="s">
        <v>238</v>
      </c>
      <c r="BM223" s="229" t="s">
        <v>1231</v>
      </c>
    </row>
    <row r="224" s="2" customFormat="1">
      <c r="A224" s="38"/>
      <c r="B224" s="39"/>
      <c r="C224" s="40"/>
      <c r="D224" s="231" t="s">
        <v>144</v>
      </c>
      <c r="E224" s="40"/>
      <c r="F224" s="232" t="s">
        <v>1232</v>
      </c>
      <c r="G224" s="40"/>
      <c r="H224" s="40"/>
      <c r="I224" s="233"/>
      <c r="J224" s="40"/>
      <c r="K224" s="40"/>
      <c r="L224" s="44"/>
      <c r="M224" s="234"/>
      <c r="N224" s="235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144</v>
      </c>
      <c r="AU224" s="17" t="s">
        <v>142</v>
      </c>
    </row>
    <row r="225" s="12" customFormat="1" ht="25.92" customHeight="1">
      <c r="A225" s="12"/>
      <c r="B225" s="202"/>
      <c r="C225" s="203"/>
      <c r="D225" s="204" t="s">
        <v>76</v>
      </c>
      <c r="E225" s="205" t="s">
        <v>244</v>
      </c>
      <c r="F225" s="205" t="s">
        <v>1233</v>
      </c>
      <c r="G225" s="203"/>
      <c r="H225" s="203"/>
      <c r="I225" s="206"/>
      <c r="J225" s="207">
        <f>BK225</f>
        <v>0</v>
      </c>
      <c r="K225" s="203"/>
      <c r="L225" s="208"/>
      <c r="M225" s="209"/>
      <c r="N225" s="210"/>
      <c r="O225" s="210"/>
      <c r="P225" s="211">
        <f>P226+P247+P264</f>
        <v>0</v>
      </c>
      <c r="Q225" s="210"/>
      <c r="R225" s="211">
        <f>R226+R247+R264</f>
        <v>0.0036700000000000001</v>
      </c>
      <c r="S225" s="210"/>
      <c r="T225" s="212">
        <f>T226+T247+T264</f>
        <v>0.52400000000000002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3" t="s">
        <v>134</v>
      </c>
      <c r="AT225" s="214" t="s">
        <v>76</v>
      </c>
      <c r="AU225" s="214" t="s">
        <v>77</v>
      </c>
      <c r="AY225" s="213" t="s">
        <v>133</v>
      </c>
      <c r="BK225" s="215">
        <f>BK226+BK247+BK264</f>
        <v>0</v>
      </c>
    </row>
    <row r="226" s="12" customFormat="1" ht="22.8" customHeight="1">
      <c r="A226" s="12"/>
      <c r="B226" s="202"/>
      <c r="C226" s="203"/>
      <c r="D226" s="204" t="s">
        <v>76</v>
      </c>
      <c r="E226" s="216" t="s">
        <v>1234</v>
      </c>
      <c r="F226" s="216" t="s">
        <v>1235</v>
      </c>
      <c r="G226" s="203"/>
      <c r="H226" s="203"/>
      <c r="I226" s="206"/>
      <c r="J226" s="217">
        <f>BK226</f>
        <v>0</v>
      </c>
      <c r="K226" s="203"/>
      <c r="L226" s="208"/>
      <c r="M226" s="209"/>
      <c r="N226" s="210"/>
      <c r="O226" s="210"/>
      <c r="P226" s="211">
        <f>SUM(P227:P246)</f>
        <v>0</v>
      </c>
      <c r="Q226" s="210"/>
      <c r="R226" s="211">
        <f>SUM(R227:R246)</f>
        <v>0.00313</v>
      </c>
      <c r="S226" s="210"/>
      <c r="T226" s="212">
        <f>SUM(T227:T246)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3" t="s">
        <v>134</v>
      </c>
      <c r="AT226" s="214" t="s">
        <v>76</v>
      </c>
      <c r="AU226" s="214" t="s">
        <v>85</v>
      </c>
      <c r="AY226" s="213" t="s">
        <v>133</v>
      </c>
      <c r="BK226" s="215">
        <f>SUM(BK227:BK246)</f>
        <v>0</v>
      </c>
    </row>
    <row r="227" s="2" customFormat="1" ht="16.5" customHeight="1">
      <c r="A227" s="38"/>
      <c r="B227" s="39"/>
      <c r="C227" s="218" t="s">
        <v>459</v>
      </c>
      <c r="D227" s="218" t="s">
        <v>136</v>
      </c>
      <c r="E227" s="219" t="s">
        <v>1236</v>
      </c>
      <c r="F227" s="220" t="s">
        <v>1237</v>
      </c>
      <c r="G227" s="221" t="s">
        <v>1092</v>
      </c>
      <c r="H227" s="222">
        <v>1</v>
      </c>
      <c r="I227" s="223"/>
      <c r="J227" s="224">
        <f>ROUND(I227*H227,2)</f>
        <v>0</v>
      </c>
      <c r="K227" s="220" t="s">
        <v>140</v>
      </c>
      <c r="L227" s="44"/>
      <c r="M227" s="225" t="s">
        <v>1</v>
      </c>
      <c r="N227" s="226" t="s">
        <v>43</v>
      </c>
      <c r="O227" s="91"/>
      <c r="P227" s="227">
        <f>O227*H227</f>
        <v>0</v>
      </c>
      <c r="Q227" s="227">
        <v>0</v>
      </c>
      <c r="R227" s="227">
        <f>Q227*H227</f>
        <v>0</v>
      </c>
      <c r="S227" s="227">
        <v>0</v>
      </c>
      <c r="T227" s="228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9" t="s">
        <v>507</v>
      </c>
      <c r="AT227" s="229" t="s">
        <v>136</v>
      </c>
      <c r="AU227" s="229" t="s">
        <v>142</v>
      </c>
      <c r="AY227" s="17" t="s">
        <v>133</v>
      </c>
      <c r="BE227" s="230">
        <f>IF(N227="základní",J227,0)</f>
        <v>0</v>
      </c>
      <c r="BF227" s="230">
        <f>IF(N227="snížená",J227,0)</f>
        <v>0</v>
      </c>
      <c r="BG227" s="230">
        <f>IF(N227="zákl. přenesená",J227,0)</f>
        <v>0</v>
      </c>
      <c r="BH227" s="230">
        <f>IF(N227="sníž. přenesená",J227,0)</f>
        <v>0</v>
      </c>
      <c r="BI227" s="230">
        <f>IF(N227="nulová",J227,0)</f>
        <v>0</v>
      </c>
      <c r="BJ227" s="17" t="s">
        <v>142</v>
      </c>
      <c r="BK227" s="230">
        <f>ROUND(I227*H227,2)</f>
        <v>0</v>
      </c>
      <c r="BL227" s="17" t="s">
        <v>507</v>
      </c>
      <c r="BM227" s="229" t="s">
        <v>1238</v>
      </c>
    </row>
    <row r="228" s="2" customFormat="1">
      <c r="A228" s="38"/>
      <c r="B228" s="39"/>
      <c r="C228" s="40"/>
      <c r="D228" s="231" t="s">
        <v>144</v>
      </c>
      <c r="E228" s="40"/>
      <c r="F228" s="232" t="s">
        <v>1239</v>
      </c>
      <c r="G228" s="40"/>
      <c r="H228" s="40"/>
      <c r="I228" s="233"/>
      <c r="J228" s="40"/>
      <c r="K228" s="40"/>
      <c r="L228" s="44"/>
      <c r="M228" s="234"/>
      <c r="N228" s="235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144</v>
      </c>
      <c r="AU228" s="17" t="s">
        <v>142</v>
      </c>
    </row>
    <row r="229" s="2" customFormat="1" ht="16.5" customHeight="1">
      <c r="A229" s="38"/>
      <c r="B229" s="39"/>
      <c r="C229" s="218" t="s">
        <v>464</v>
      </c>
      <c r="D229" s="218" t="s">
        <v>136</v>
      </c>
      <c r="E229" s="219" t="s">
        <v>1240</v>
      </c>
      <c r="F229" s="220" t="s">
        <v>1241</v>
      </c>
      <c r="G229" s="221" t="s">
        <v>1092</v>
      </c>
      <c r="H229" s="222">
        <v>1</v>
      </c>
      <c r="I229" s="223"/>
      <c r="J229" s="224">
        <f>ROUND(I229*H229,2)</f>
        <v>0</v>
      </c>
      <c r="K229" s="220" t="s">
        <v>1</v>
      </c>
      <c r="L229" s="44"/>
      <c r="M229" s="225" t="s">
        <v>1</v>
      </c>
      <c r="N229" s="226" t="s">
        <v>43</v>
      </c>
      <c r="O229" s="91"/>
      <c r="P229" s="227">
        <f>O229*H229</f>
        <v>0</v>
      </c>
      <c r="Q229" s="227">
        <v>0</v>
      </c>
      <c r="R229" s="227">
        <f>Q229*H229</f>
        <v>0</v>
      </c>
      <c r="S229" s="227">
        <v>0</v>
      </c>
      <c r="T229" s="228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9" t="s">
        <v>507</v>
      </c>
      <c r="AT229" s="229" t="s">
        <v>136</v>
      </c>
      <c r="AU229" s="229" t="s">
        <v>142</v>
      </c>
      <c r="AY229" s="17" t="s">
        <v>133</v>
      </c>
      <c r="BE229" s="230">
        <f>IF(N229="základní",J229,0)</f>
        <v>0</v>
      </c>
      <c r="BF229" s="230">
        <f>IF(N229="snížená",J229,0)</f>
        <v>0</v>
      </c>
      <c r="BG229" s="230">
        <f>IF(N229="zákl. přenesená",J229,0)</f>
        <v>0</v>
      </c>
      <c r="BH229" s="230">
        <f>IF(N229="sníž. přenesená",J229,0)</f>
        <v>0</v>
      </c>
      <c r="BI229" s="230">
        <f>IF(N229="nulová",J229,0)</f>
        <v>0</v>
      </c>
      <c r="BJ229" s="17" t="s">
        <v>142</v>
      </c>
      <c r="BK229" s="230">
        <f>ROUND(I229*H229,2)</f>
        <v>0</v>
      </c>
      <c r="BL229" s="17" t="s">
        <v>507</v>
      </c>
      <c r="BM229" s="229" t="s">
        <v>1242</v>
      </c>
    </row>
    <row r="230" s="2" customFormat="1" ht="16.5" customHeight="1">
      <c r="A230" s="38"/>
      <c r="B230" s="39"/>
      <c r="C230" s="218" t="s">
        <v>469</v>
      </c>
      <c r="D230" s="218" t="s">
        <v>136</v>
      </c>
      <c r="E230" s="219" t="s">
        <v>1243</v>
      </c>
      <c r="F230" s="220" t="s">
        <v>1244</v>
      </c>
      <c r="G230" s="221" t="s">
        <v>1092</v>
      </c>
      <c r="H230" s="222">
        <v>1</v>
      </c>
      <c r="I230" s="223"/>
      <c r="J230" s="224">
        <f>ROUND(I230*H230,2)</f>
        <v>0</v>
      </c>
      <c r="K230" s="220" t="s">
        <v>1</v>
      </c>
      <c r="L230" s="44"/>
      <c r="M230" s="225" t="s">
        <v>1</v>
      </c>
      <c r="N230" s="226" t="s">
        <v>43</v>
      </c>
      <c r="O230" s="91"/>
      <c r="P230" s="227">
        <f>O230*H230</f>
        <v>0</v>
      </c>
      <c r="Q230" s="227">
        <v>0</v>
      </c>
      <c r="R230" s="227">
        <f>Q230*H230</f>
        <v>0</v>
      </c>
      <c r="S230" s="227">
        <v>0</v>
      </c>
      <c r="T230" s="22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9" t="s">
        <v>507</v>
      </c>
      <c r="AT230" s="229" t="s">
        <v>136</v>
      </c>
      <c r="AU230" s="229" t="s">
        <v>142</v>
      </c>
      <c r="AY230" s="17" t="s">
        <v>133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7" t="s">
        <v>142</v>
      </c>
      <c r="BK230" s="230">
        <f>ROUND(I230*H230,2)</f>
        <v>0</v>
      </c>
      <c r="BL230" s="17" t="s">
        <v>507</v>
      </c>
      <c r="BM230" s="229" t="s">
        <v>1245</v>
      </c>
    </row>
    <row r="231" s="2" customFormat="1" ht="16.5" customHeight="1">
      <c r="A231" s="38"/>
      <c r="B231" s="39"/>
      <c r="C231" s="218" t="s">
        <v>474</v>
      </c>
      <c r="D231" s="218" t="s">
        <v>136</v>
      </c>
      <c r="E231" s="219" t="s">
        <v>1246</v>
      </c>
      <c r="F231" s="220" t="s">
        <v>1247</v>
      </c>
      <c r="G231" s="221" t="s">
        <v>1092</v>
      </c>
      <c r="H231" s="222">
        <v>1</v>
      </c>
      <c r="I231" s="223"/>
      <c r="J231" s="224">
        <f>ROUND(I231*H231,2)</f>
        <v>0</v>
      </c>
      <c r="K231" s="220" t="s">
        <v>1</v>
      </c>
      <c r="L231" s="44"/>
      <c r="M231" s="225" t="s">
        <v>1</v>
      </c>
      <c r="N231" s="226" t="s">
        <v>43</v>
      </c>
      <c r="O231" s="91"/>
      <c r="P231" s="227">
        <f>O231*H231</f>
        <v>0</v>
      </c>
      <c r="Q231" s="227">
        <v>0</v>
      </c>
      <c r="R231" s="227">
        <f>Q231*H231</f>
        <v>0</v>
      </c>
      <c r="S231" s="227">
        <v>0</v>
      </c>
      <c r="T231" s="228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9" t="s">
        <v>507</v>
      </c>
      <c r="AT231" s="229" t="s">
        <v>136</v>
      </c>
      <c r="AU231" s="229" t="s">
        <v>142</v>
      </c>
      <c r="AY231" s="17" t="s">
        <v>133</v>
      </c>
      <c r="BE231" s="230">
        <f>IF(N231="základní",J231,0)</f>
        <v>0</v>
      </c>
      <c r="BF231" s="230">
        <f>IF(N231="snížená",J231,0)</f>
        <v>0</v>
      </c>
      <c r="BG231" s="230">
        <f>IF(N231="zákl. přenesená",J231,0)</f>
        <v>0</v>
      </c>
      <c r="BH231" s="230">
        <f>IF(N231="sníž. přenesená",J231,0)</f>
        <v>0</v>
      </c>
      <c r="BI231" s="230">
        <f>IF(N231="nulová",J231,0)</f>
        <v>0</v>
      </c>
      <c r="BJ231" s="17" t="s">
        <v>142</v>
      </c>
      <c r="BK231" s="230">
        <f>ROUND(I231*H231,2)</f>
        <v>0</v>
      </c>
      <c r="BL231" s="17" t="s">
        <v>507</v>
      </c>
      <c r="BM231" s="229" t="s">
        <v>1248</v>
      </c>
    </row>
    <row r="232" s="2" customFormat="1" ht="24.15" customHeight="1">
      <c r="A232" s="38"/>
      <c r="B232" s="39"/>
      <c r="C232" s="259" t="s">
        <v>479</v>
      </c>
      <c r="D232" s="259" t="s">
        <v>244</v>
      </c>
      <c r="E232" s="260" t="s">
        <v>1249</v>
      </c>
      <c r="F232" s="261" t="s">
        <v>1250</v>
      </c>
      <c r="G232" s="262" t="s">
        <v>139</v>
      </c>
      <c r="H232" s="263">
        <v>1</v>
      </c>
      <c r="I232" s="264"/>
      <c r="J232" s="265">
        <f>ROUND(I232*H232,2)</f>
        <v>0</v>
      </c>
      <c r="K232" s="261" t="s">
        <v>140</v>
      </c>
      <c r="L232" s="266"/>
      <c r="M232" s="267" t="s">
        <v>1</v>
      </c>
      <c r="N232" s="268" t="s">
        <v>43</v>
      </c>
      <c r="O232" s="91"/>
      <c r="P232" s="227">
        <f>O232*H232</f>
        <v>0</v>
      </c>
      <c r="Q232" s="227">
        <v>0.00040000000000000002</v>
      </c>
      <c r="R232" s="227">
        <f>Q232*H232</f>
        <v>0.00040000000000000002</v>
      </c>
      <c r="S232" s="227">
        <v>0</v>
      </c>
      <c r="T232" s="228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1040</v>
      </c>
      <c r="AT232" s="229" t="s">
        <v>244</v>
      </c>
      <c r="AU232" s="229" t="s">
        <v>142</v>
      </c>
      <c r="AY232" s="17" t="s">
        <v>133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142</v>
      </c>
      <c r="BK232" s="230">
        <f>ROUND(I232*H232,2)</f>
        <v>0</v>
      </c>
      <c r="BL232" s="17" t="s">
        <v>507</v>
      </c>
      <c r="BM232" s="229" t="s">
        <v>1251</v>
      </c>
    </row>
    <row r="233" s="2" customFormat="1" ht="24.15" customHeight="1">
      <c r="A233" s="38"/>
      <c r="B233" s="39"/>
      <c r="C233" s="218" t="s">
        <v>484</v>
      </c>
      <c r="D233" s="218" t="s">
        <v>136</v>
      </c>
      <c r="E233" s="219" t="s">
        <v>1252</v>
      </c>
      <c r="F233" s="220" t="s">
        <v>1253</v>
      </c>
      <c r="G233" s="221" t="s">
        <v>139</v>
      </c>
      <c r="H233" s="222">
        <v>1</v>
      </c>
      <c r="I233" s="223"/>
      <c r="J233" s="224">
        <f>ROUND(I233*H233,2)</f>
        <v>0</v>
      </c>
      <c r="K233" s="220" t="s">
        <v>140</v>
      </c>
      <c r="L233" s="44"/>
      <c r="M233" s="225" t="s">
        <v>1</v>
      </c>
      <c r="N233" s="226" t="s">
        <v>43</v>
      </c>
      <c r="O233" s="91"/>
      <c r="P233" s="227">
        <f>O233*H233</f>
        <v>0</v>
      </c>
      <c r="Q233" s="227">
        <v>0</v>
      </c>
      <c r="R233" s="227">
        <f>Q233*H233</f>
        <v>0</v>
      </c>
      <c r="S233" s="227">
        <v>0</v>
      </c>
      <c r="T233" s="228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9" t="s">
        <v>507</v>
      </c>
      <c r="AT233" s="229" t="s">
        <v>136</v>
      </c>
      <c r="AU233" s="229" t="s">
        <v>142</v>
      </c>
      <c r="AY233" s="17" t="s">
        <v>133</v>
      </c>
      <c r="BE233" s="230">
        <f>IF(N233="základní",J233,0)</f>
        <v>0</v>
      </c>
      <c r="BF233" s="230">
        <f>IF(N233="snížená",J233,0)</f>
        <v>0</v>
      </c>
      <c r="BG233" s="230">
        <f>IF(N233="zákl. přenesená",J233,0)</f>
        <v>0</v>
      </c>
      <c r="BH233" s="230">
        <f>IF(N233="sníž. přenesená",J233,0)</f>
        <v>0</v>
      </c>
      <c r="BI233" s="230">
        <f>IF(N233="nulová",J233,0)</f>
        <v>0</v>
      </c>
      <c r="BJ233" s="17" t="s">
        <v>142</v>
      </c>
      <c r="BK233" s="230">
        <f>ROUND(I233*H233,2)</f>
        <v>0</v>
      </c>
      <c r="BL233" s="17" t="s">
        <v>507</v>
      </c>
      <c r="BM233" s="229" t="s">
        <v>1254</v>
      </c>
    </row>
    <row r="234" s="2" customFormat="1">
      <c r="A234" s="38"/>
      <c r="B234" s="39"/>
      <c r="C234" s="40"/>
      <c r="D234" s="231" t="s">
        <v>144</v>
      </c>
      <c r="E234" s="40"/>
      <c r="F234" s="232" t="s">
        <v>1255</v>
      </c>
      <c r="G234" s="40"/>
      <c r="H234" s="40"/>
      <c r="I234" s="233"/>
      <c r="J234" s="40"/>
      <c r="K234" s="40"/>
      <c r="L234" s="44"/>
      <c r="M234" s="234"/>
      <c r="N234" s="235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144</v>
      </c>
      <c r="AU234" s="17" t="s">
        <v>142</v>
      </c>
    </row>
    <row r="235" s="2" customFormat="1" ht="16.5" customHeight="1">
      <c r="A235" s="38"/>
      <c r="B235" s="39"/>
      <c r="C235" s="259" t="s">
        <v>488</v>
      </c>
      <c r="D235" s="259" t="s">
        <v>244</v>
      </c>
      <c r="E235" s="260" t="s">
        <v>1256</v>
      </c>
      <c r="F235" s="261" t="s">
        <v>1257</v>
      </c>
      <c r="G235" s="262" t="s">
        <v>139</v>
      </c>
      <c r="H235" s="263">
        <v>1</v>
      </c>
      <c r="I235" s="264"/>
      <c r="J235" s="265">
        <f>ROUND(I235*H235,2)</f>
        <v>0</v>
      </c>
      <c r="K235" s="261" t="s">
        <v>1</v>
      </c>
      <c r="L235" s="266"/>
      <c r="M235" s="267" t="s">
        <v>1</v>
      </c>
      <c r="N235" s="268" t="s">
        <v>43</v>
      </c>
      <c r="O235" s="91"/>
      <c r="P235" s="227">
        <f>O235*H235</f>
        <v>0</v>
      </c>
      <c r="Q235" s="227">
        <v>0.00035</v>
      </c>
      <c r="R235" s="227">
        <f>Q235*H235</f>
        <v>0.00035</v>
      </c>
      <c r="S235" s="227">
        <v>0</v>
      </c>
      <c r="T235" s="228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9" t="s">
        <v>1040</v>
      </c>
      <c r="AT235" s="229" t="s">
        <v>244</v>
      </c>
      <c r="AU235" s="229" t="s">
        <v>142</v>
      </c>
      <c r="AY235" s="17" t="s">
        <v>133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7" t="s">
        <v>142</v>
      </c>
      <c r="BK235" s="230">
        <f>ROUND(I235*H235,2)</f>
        <v>0</v>
      </c>
      <c r="BL235" s="17" t="s">
        <v>507</v>
      </c>
      <c r="BM235" s="229" t="s">
        <v>1258</v>
      </c>
    </row>
    <row r="236" s="2" customFormat="1" ht="24.15" customHeight="1">
      <c r="A236" s="38"/>
      <c r="B236" s="39"/>
      <c r="C236" s="218" t="s">
        <v>493</v>
      </c>
      <c r="D236" s="218" t="s">
        <v>136</v>
      </c>
      <c r="E236" s="219" t="s">
        <v>1259</v>
      </c>
      <c r="F236" s="220" t="s">
        <v>1260</v>
      </c>
      <c r="G236" s="221" t="s">
        <v>155</v>
      </c>
      <c r="H236" s="222">
        <v>25</v>
      </c>
      <c r="I236" s="223"/>
      <c r="J236" s="224">
        <f>ROUND(I236*H236,2)</f>
        <v>0</v>
      </c>
      <c r="K236" s="220" t="s">
        <v>140</v>
      </c>
      <c r="L236" s="44"/>
      <c r="M236" s="225" t="s">
        <v>1</v>
      </c>
      <c r="N236" s="226" t="s">
        <v>43</v>
      </c>
      <c r="O236" s="91"/>
      <c r="P236" s="227">
        <f>O236*H236</f>
        <v>0</v>
      </c>
      <c r="Q236" s="227">
        <v>0</v>
      </c>
      <c r="R236" s="227">
        <f>Q236*H236</f>
        <v>0</v>
      </c>
      <c r="S236" s="227">
        <v>0</v>
      </c>
      <c r="T236" s="22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9" t="s">
        <v>507</v>
      </c>
      <c r="AT236" s="229" t="s">
        <v>136</v>
      </c>
      <c r="AU236" s="229" t="s">
        <v>142</v>
      </c>
      <c r="AY236" s="17" t="s">
        <v>133</v>
      </c>
      <c r="BE236" s="230">
        <f>IF(N236="základní",J236,0)</f>
        <v>0</v>
      </c>
      <c r="BF236" s="230">
        <f>IF(N236="snížená",J236,0)</f>
        <v>0</v>
      </c>
      <c r="BG236" s="230">
        <f>IF(N236="zákl. přenesená",J236,0)</f>
        <v>0</v>
      </c>
      <c r="BH236" s="230">
        <f>IF(N236="sníž. přenesená",J236,0)</f>
        <v>0</v>
      </c>
      <c r="BI236" s="230">
        <f>IF(N236="nulová",J236,0)</f>
        <v>0</v>
      </c>
      <c r="BJ236" s="17" t="s">
        <v>142</v>
      </c>
      <c r="BK236" s="230">
        <f>ROUND(I236*H236,2)</f>
        <v>0</v>
      </c>
      <c r="BL236" s="17" t="s">
        <v>507</v>
      </c>
      <c r="BM236" s="229" t="s">
        <v>1261</v>
      </c>
    </row>
    <row r="237" s="2" customFormat="1">
      <c r="A237" s="38"/>
      <c r="B237" s="39"/>
      <c r="C237" s="40"/>
      <c r="D237" s="231" t="s">
        <v>144</v>
      </c>
      <c r="E237" s="40"/>
      <c r="F237" s="232" t="s">
        <v>1262</v>
      </c>
      <c r="G237" s="40"/>
      <c r="H237" s="40"/>
      <c r="I237" s="233"/>
      <c r="J237" s="40"/>
      <c r="K237" s="40"/>
      <c r="L237" s="44"/>
      <c r="M237" s="234"/>
      <c r="N237" s="235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144</v>
      </c>
      <c r="AU237" s="17" t="s">
        <v>142</v>
      </c>
    </row>
    <row r="238" s="2" customFormat="1" ht="24.15" customHeight="1">
      <c r="A238" s="38"/>
      <c r="B238" s="39"/>
      <c r="C238" s="259" t="s">
        <v>498</v>
      </c>
      <c r="D238" s="259" t="s">
        <v>244</v>
      </c>
      <c r="E238" s="260" t="s">
        <v>1263</v>
      </c>
      <c r="F238" s="261" t="s">
        <v>1264</v>
      </c>
      <c r="G238" s="262" t="s">
        <v>155</v>
      </c>
      <c r="H238" s="263">
        <v>25</v>
      </c>
      <c r="I238" s="264"/>
      <c r="J238" s="265">
        <f>ROUND(I238*H238,2)</f>
        <v>0</v>
      </c>
      <c r="K238" s="261" t="s">
        <v>140</v>
      </c>
      <c r="L238" s="266"/>
      <c r="M238" s="267" t="s">
        <v>1</v>
      </c>
      <c r="N238" s="268" t="s">
        <v>43</v>
      </c>
      <c r="O238" s="91"/>
      <c r="P238" s="227">
        <f>O238*H238</f>
        <v>0</v>
      </c>
      <c r="Q238" s="227">
        <v>4.0000000000000003E-05</v>
      </c>
      <c r="R238" s="227">
        <f>Q238*H238</f>
        <v>0.001</v>
      </c>
      <c r="S238" s="227">
        <v>0</v>
      </c>
      <c r="T238" s="228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9" t="s">
        <v>1040</v>
      </c>
      <c r="AT238" s="229" t="s">
        <v>244</v>
      </c>
      <c r="AU238" s="229" t="s">
        <v>142</v>
      </c>
      <c r="AY238" s="17" t="s">
        <v>133</v>
      </c>
      <c r="BE238" s="230">
        <f>IF(N238="základní",J238,0)</f>
        <v>0</v>
      </c>
      <c r="BF238" s="230">
        <f>IF(N238="snížená",J238,0)</f>
        <v>0</v>
      </c>
      <c r="BG238" s="230">
        <f>IF(N238="zákl. přenesená",J238,0)</f>
        <v>0</v>
      </c>
      <c r="BH238" s="230">
        <f>IF(N238="sníž. přenesená",J238,0)</f>
        <v>0</v>
      </c>
      <c r="BI238" s="230">
        <f>IF(N238="nulová",J238,0)</f>
        <v>0</v>
      </c>
      <c r="BJ238" s="17" t="s">
        <v>142</v>
      </c>
      <c r="BK238" s="230">
        <f>ROUND(I238*H238,2)</f>
        <v>0</v>
      </c>
      <c r="BL238" s="17" t="s">
        <v>507</v>
      </c>
      <c r="BM238" s="229" t="s">
        <v>1265</v>
      </c>
    </row>
    <row r="239" s="2" customFormat="1" ht="24.15" customHeight="1">
      <c r="A239" s="38"/>
      <c r="B239" s="39"/>
      <c r="C239" s="218" t="s">
        <v>503</v>
      </c>
      <c r="D239" s="218" t="s">
        <v>136</v>
      </c>
      <c r="E239" s="219" t="s">
        <v>1259</v>
      </c>
      <c r="F239" s="220" t="s">
        <v>1260</v>
      </c>
      <c r="G239" s="221" t="s">
        <v>155</v>
      </c>
      <c r="H239" s="222">
        <v>15</v>
      </c>
      <c r="I239" s="223"/>
      <c r="J239" s="224">
        <f>ROUND(I239*H239,2)</f>
        <v>0</v>
      </c>
      <c r="K239" s="220" t="s">
        <v>140</v>
      </c>
      <c r="L239" s="44"/>
      <c r="M239" s="225" t="s">
        <v>1</v>
      </c>
      <c r="N239" s="226" t="s">
        <v>43</v>
      </c>
      <c r="O239" s="91"/>
      <c r="P239" s="227">
        <f>O239*H239</f>
        <v>0</v>
      </c>
      <c r="Q239" s="227">
        <v>0</v>
      </c>
      <c r="R239" s="227">
        <f>Q239*H239</f>
        <v>0</v>
      </c>
      <c r="S239" s="227">
        <v>0</v>
      </c>
      <c r="T239" s="22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9" t="s">
        <v>507</v>
      </c>
      <c r="AT239" s="229" t="s">
        <v>136</v>
      </c>
      <c r="AU239" s="229" t="s">
        <v>142</v>
      </c>
      <c r="AY239" s="17" t="s">
        <v>133</v>
      </c>
      <c r="BE239" s="230">
        <f>IF(N239="základní",J239,0)</f>
        <v>0</v>
      </c>
      <c r="BF239" s="230">
        <f>IF(N239="snížená",J239,0)</f>
        <v>0</v>
      </c>
      <c r="BG239" s="230">
        <f>IF(N239="zákl. přenesená",J239,0)</f>
        <v>0</v>
      </c>
      <c r="BH239" s="230">
        <f>IF(N239="sníž. přenesená",J239,0)</f>
        <v>0</v>
      </c>
      <c r="BI239" s="230">
        <f>IF(N239="nulová",J239,0)</f>
        <v>0</v>
      </c>
      <c r="BJ239" s="17" t="s">
        <v>142</v>
      </c>
      <c r="BK239" s="230">
        <f>ROUND(I239*H239,2)</f>
        <v>0</v>
      </c>
      <c r="BL239" s="17" t="s">
        <v>507</v>
      </c>
      <c r="BM239" s="229" t="s">
        <v>1266</v>
      </c>
    </row>
    <row r="240" s="2" customFormat="1">
      <c r="A240" s="38"/>
      <c r="B240" s="39"/>
      <c r="C240" s="40"/>
      <c r="D240" s="231" t="s">
        <v>144</v>
      </c>
      <c r="E240" s="40"/>
      <c r="F240" s="232" t="s">
        <v>1262</v>
      </c>
      <c r="G240" s="40"/>
      <c r="H240" s="40"/>
      <c r="I240" s="233"/>
      <c r="J240" s="40"/>
      <c r="K240" s="40"/>
      <c r="L240" s="44"/>
      <c r="M240" s="234"/>
      <c r="N240" s="235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144</v>
      </c>
      <c r="AU240" s="17" t="s">
        <v>142</v>
      </c>
    </row>
    <row r="241" s="2" customFormat="1" ht="24.15" customHeight="1">
      <c r="A241" s="38"/>
      <c r="B241" s="39"/>
      <c r="C241" s="259" t="s">
        <v>507</v>
      </c>
      <c r="D241" s="259" t="s">
        <v>244</v>
      </c>
      <c r="E241" s="260" t="s">
        <v>1267</v>
      </c>
      <c r="F241" s="261" t="s">
        <v>1268</v>
      </c>
      <c r="G241" s="262" t="s">
        <v>155</v>
      </c>
      <c r="H241" s="263">
        <v>17.25</v>
      </c>
      <c r="I241" s="264"/>
      <c r="J241" s="265">
        <f>ROUND(I241*H241,2)</f>
        <v>0</v>
      </c>
      <c r="K241" s="261" t="s">
        <v>140</v>
      </c>
      <c r="L241" s="266"/>
      <c r="M241" s="267" t="s">
        <v>1</v>
      </c>
      <c r="N241" s="268" t="s">
        <v>43</v>
      </c>
      <c r="O241" s="91"/>
      <c r="P241" s="227">
        <f>O241*H241</f>
        <v>0</v>
      </c>
      <c r="Q241" s="227">
        <v>8.0000000000000007E-05</v>
      </c>
      <c r="R241" s="227">
        <f>Q241*H241</f>
        <v>0.0013800000000000002</v>
      </c>
      <c r="S241" s="227">
        <v>0</v>
      </c>
      <c r="T241" s="228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9" t="s">
        <v>1040</v>
      </c>
      <c r="AT241" s="229" t="s">
        <v>244</v>
      </c>
      <c r="AU241" s="229" t="s">
        <v>142</v>
      </c>
      <c r="AY241" s="17" t="s">
        <v>133</v>
      </c>
      <c r="BE241" s="230">
        <f>IF(N241="základní",J241,0)</f>
        <v>0</v>
      </c>
      <c r="BF241" s="230">
        <f>IF(N241="snížená",J241,0)</f>
        <v>0</v>
      </c>
      <c r="BG241" s="230">
        <f>IF(N241="zákl. přenesená",J241,0)</f>
        <v>0</v>
      </c>
      <c r="BH241" s="230">
        <f>IF(N241="sníž. přenesená",J241,0)</f>
        <v>0</v>
      </c>
      <c r="BI241" s="230">
        <f>IF(N241="nulová",J241,0)</f>
        <v>0</v>
      </c>
      <c r="BJ241" s="17" t="s">
        <v>142</v>
      </c>
      <c r="BK241" s="230">
        <f>ROUND(I241*H241,2)</f>
        <v>0</v>
      </c>
      <c r="BL241" s="17" t="s">
        <v>507</v>
      </c>
      <c r="BM241" s="229" t="s">
        <v>1269</v>
      </c>
    </row>
    <row r="242" s="13" customFormat="1">
      <c r="A242" s="13"/>
      <c r="B242" s="236"/>
      <c r="C242" s="237"/>
      <c r="D242" s="238" t="s">
        <v>151</v>
      </c>
      <c r="E242" s="237"/>
      <c r="F242" s="240" t="s">
        <v>1050</v>
      </c>
      <c r="G242" s="237"/>
      <c r="H242" s="241">
        <v>17.25</v>
      </c>
      <c r="I242" s="242"/>
      <c r="J242" s="237"/>
      <c r="K242" s="237"/>
      <c r="L242" s="243"/>
      <c r="M242" s="244"/>
      <c r="N242" s="245"/>
      <c r="O242" s="245"/>
      <c r="P242" s="245"/>
      <c r="Q242" s="245"/>
      <c r="R242" s="245"/>
      <c r="S242" s="245"/>
      <c r="T242" s="246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7" t="s">
        <v>151</v>
      </c>
      <c r="AU242" s="247" t="s">
        <v>142</v>
      </c>
      <c r="AV242" s="13" t="s">
        <v>142</v>
      </c>
      <c r="AW242" s="13" t="s">
        <v>4</v>
      </c>
      <c r="AX242" s="13" t="s">
        <v>85</v>
      </c>
      <c r="AY242" s="247" t="s">
        <v>133</v>
      </c>
    </row>
    <row r="243" s="2" customFormat="1" ht="16.5" customHeight="1">
      <c r="A243" s="38"/>
      <c r="B243" s="39"/>
      <c r="C243" s="218" t="s">
        <v>512</v>
      </c>
      <c r="D243" s="218" t="s">
        <v>136</v>
      </c>
      <c r="E243" s="219" t="s">
        <v>1270</v>
      </c>
      <c r="F243" s="220" t="s">
        <v>1271</v>
      </c>
      <c r="G243" s="221" t="s">
        <v>1272</v>
      </c>
      <c r="H243" s="284"/>
      <c r="I243" s="223"/>
      <c r="J243" s="224">
        <f>ROUND(I243*H243,2)</f>
        <v>0</v>
      </c>
      <c r="K243" s="220" t="s">
        <v>1</v>
      </c>
      <c r="L243" s="44"/>
      <c r="M243" s="225" t="s">
        <v>1</v>
      </c>
      <c r="N243" s="226" t="s">
        <v>43</v>
      </c>
      <c r="O243" s="91"/>
      <c r="P243" s="227">
        <f>O243*H243</f>
        <v>0</v>
      </c>
      <c r="Q243" s="227">
        <v>0</v>
      </c>
      <c r="R243" s="227">
        <f>Q243*H243</f>
        <v>0</v>
      </c>
      <c r="S243" s="227">
        <v>0</v>
      </c>
      <c r="T243" s="228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9" t="s">
        <v>507</v>
      </c>
      <c r="AT243" s="229" t="s">
        <v>136</v>
      </c>
      <c r="AU243" s="229" t="s">
        <v>142</v>
      </c>
      <c r="AY243" s="17" t="s">
        <v>133</v>
      </c>
      <c r="BE243" s="230">
        <f>IF(N243="základní",J243,0)</f>
        <v>0</v>
      </c>
      <c r="BF243" s="230">
        <f>IF(N243="snížená",J243,0)</f>
        <v>0</v>
      </c>
      <c r="BG243" s="230">
        <f>IF(N243="zákl. přenesená",J243,0)</f>
        <v>0</v>
      </c>
      <c r="BH243" s="230">
        <f>IF(N243="sníž. přenesená",J243,0)</f>
        <v>0</v>
      </c>
      <c r="BI243" s="230">
        <f>IF(N243="nulová",J243,0)</f>
        <v>0</v>
      </c>
      <c r="BJ243" s="17" t="s">
        <v>142</v>
      </c>
      <c r="BK243" s="230">
        <f>ROUND(I243*H243,2)</f>
        <v>0</v>
      </c>
      <c r="BL243" s="17" t="s">
        <v>507</v>
      </c>
      <c r="BM243" s="229" t="s">
        <v>1273</v>
      </c>
    </row>
    <row r="244" s="2" customFormat="1" ht="16.5" customHeight="1">
      <c r="A244" s="38"/>
      <c r="B244" s="39"/>
      <c r="C244" s="218" t="s">
        <v>517</v>
      </c>
      <c r="D244" s="218" t="s">
        <v>136</v>
      </c>
      <c r="E244" s="219" t="s">
        <v>1274</v>
      </c>
      <c r="F244" s="220" t="s">
        <v>1275</v>
      </c>
      <c r="G244" s="221" t="s">
        <v>1272</v>
      </c>
      <c r="H244" s="284"/>
      <c r="I244" s="223"/>
      <c r="J244" s="224">
        <f>ROUND(I244*H244,2)</f>
        <v>0</v>
      </c>
      <c r="K244" s="220" t="s">
        <v>1</v>
      </c>
      <c r="L244" s="44"/>
      <c r="M244" s="225" t="s">
        <v>1</v>
      </c>
      <c r="N244" s="226" t="s">
        <v>43</v>
      </c>
      <c r="O244" s="91"/>
      <c r="P244" s="227">
        <f>O244*H244</f>
        <v>0</v>
      </c>
      <c r="Q244" s="227">
        <v>0</v>
      </c>
      <c r="R244" s="227">
        <f>Q244*H244</f>
        <v>0</v>
      </c>
      <c r="S244" s="227">
        <v>0</v>
      </c>
      <c r="T244" s="22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9" t="s">
        <v>507</v>
      </c>
      <c r="AT244" s="229" t="s">
        <v>136</v>
      </c>
      <c r="AU244" s="229" t="s">
        <v>142</v>
      </c>
      <c r="AY244" s="17" t="s">
        <v>133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7" t="s">
        <v>142</v>
      </c>
      <c r="BK244" s="230">
        <f>ROUND(I244*H244,2)</f>
        <v>0</v>
      </c>
      <c r="BL244" s="17" t="s">
        <v>507</v>
      </c>
      <c r="BM244" s="229" t="s">
        <v>1276</v>
      </c>
    </row>
    <row r="245" s="2" customFormat="1" ht="16.5" customHeight="1">
      <c r="A245" s="38"/>
      <c r="B245" s="39"/>
      <c r="C245" s="218" t="s">
        <v>526</v>
      </c>
      <c r="D245" s="218" t="s">
        <v>136</v>
      </c>
      <c r="E245" s="219" t="s">
        <v>1277</v>
      </c>
      <c r="F245" s="220" t="s">
        <v>1278</v>
      </c>
      <c r="G245" s="221" t="s">
        <v>1272</v>
      </c>
      <c r="H245" s="284"/>
      <c r="I245" s="223"/>
      <c r="J245" s="224">
        <f>ROUND(I245*H245,2)</f>
        <v>0</v>
      </c>
      <c r="K245" s="220" t="s">
        <v>1</v>
      </c>
      <c r="L245" s="44"/>
      <c r="M245" s="225" t="s">
        <v>1</v>
      </c>
      <c r="N245" s="226" t="s">
        <v>43</v>
      </c>
      <c r="O245" s="91"/>
      <c r="P245" s="227">
        <f>O245*H245</f>
        <v>0</v>
      </c>
      <c r="Q245" s="227">
        <v>0</v>
      </c>
      <c r="R245" s="227">
        <f>Q245*H245</f>
        <v>0</v>
      </c>
      <c r="S245" s="227">
        <v>0</v>
      </c>
      <c r="T245" s="228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9" t="s">
        <v>507</v>
      </c>
      <c r="AT245" s="229" t="s">
        <v>136</v>
      </c>
      <c r="AU245" s="229" t="s">
        <v>142</v>
      </c>
      <c r="AY245" s="17" t="s">
        <v>133</v>
      </c>
      <c r="BE245" s="230">
        <f>IF(N245="základní",J245,0)</f>
        <v>0</v>
      </c>
      <c r="BF245" s="230">
        <f>IF(N245="snížená",J245,0)</f>
        <v>0</v>
      </c>
      <c r="BG245" s="230">
        <f>IF(N245="zákl. přenesená",J245,0)</f>
        <v>0</v>
      </c>
      <c r="BH245" s="230">
        <f>IF(N245="sníž. přenesená",J245,0)</f>
        <v>0</v>
      </c>
      <c r="BI245" s="230">
        <f>IF(N245="nulová",J245,0)</f>
        <v>0</v>
      </c>
      <c r="BJ245" s="17" t="s">
        <v>142</v>
      </c>
      <c r="BK245" s="230">
        <f>ROUND(I245*H245,2)</f>
        <v>0</v>
      </c>
      <c r="BL245" s="17" t="s">
        <v>507</v>
      </c>
      <c r="BM245" s="229" t="s">
        <v>1279</v>
      </c>
    </row>
    <row r="246" s="2" customFormat="1" ht="16.5" customHeight="1">
      <c r="A246" s="38"/>
      <c r="B246" s="39"/>
      <c r="C246" s="218" t="s">
        <v>533</v>
      </c>
      <c r="D246" s="218" t="s">
        <v>136</v>
      </c>
      <c r="E246" s="219" t="s">
        <v>1280</v>
      </c>
      <c r="F246" s="220" t="s">
        <v>1281</v>
      </c>
      <c r="G246" s="221" t="s">
        <v>1272</v>
      </c>
      <c r="H246" s="284"/>
      <c r="I246" s="223"/>
      <c r="J246" s="224">
        <f>ROUND(I246*H246,2)</f>
        <v>0</v>
      </c>
      <c r="K246" s="220" t="s">
        <v>1</v>
      </c>
      <c r="L246" s="44"/>
      <c r="M246" s="225" t="s">
        <v>1</v>
      </c>
      <c r="N246" s="226" t="s">
        <v>43</v>
      </c>
      <c r="O246" s="91"/>
      <c r="P246" s="227">
        <f>O246*H246</f>
        <v>0</v>
      </c>
      <c r="Q246" s="227">
        <v>0</v>
      </c>
      <c r="R246" s="227">
        <f>Q246*H246</f>
        <v>0</v>
      </c>
      <c r="S246" s="227">
        <v>0</v>
      </c>
      <c r="T246" s="228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9" t="s">
        <v>507</v>
      </c>
      <c r="AT246" s="229" t="s">
        <v>136</v>
      </c>
      <c r="AU246" s="229" t="s">
        <v>142</v>
      </c>
      <c r="AY246" s="17" t="s">
        <v>133</v>
      </c>
      <c r="BE246" s="230">
        <f>IF(N246="základní",J246,0)</f>
        <v>0</v>
      </c>
      <c r="BF246" s="230">
        <f>IF(N246="snížená",J246,0)</f>
        <v>0</v>
      </c>
      <c r="BG246" s="230">
        <f>IF(N246="zákl. přenesená",J246,0)</f>
        <v>0</v>
      </c>
      <c r="BH246" s="230">
        <f>IF(N246="sníž. přenesená",J246,0)</f>
        <v>0</v>
      </c>
      <c r="BI246" s="230">
        <f>IF(N246="nulová",J246,0)</f>
        <v>0</v>
      </c>
      <c r="BJ246" s="17" t="s">
        <v>142</v>
      </c>
      <c r="BK246" s="230">
        <f>ROUND(I246*H246,2)</f>
        <v>0</v>
      </c>
      <c r="BL246" s="17" t="s">
        <v>507</v>
      </c>
      <c r="BM246" s="229" t="s">
        <v>1282</v>
      </c>
    </row>
    <row r="247" s="12" customFormat="1" ht="22.8" customHeight="1">
      <c r="A247" s="12"/>
      <c r="B247" s="202"/>
      <c r="C247" s="203"/>
      <c r="D247" s="204" t="s">
        <v>76</v>
      </c>
      <c r="E247" s="216" t="s">
        <v>1283</v>
      </c>
      <c r="F247" s="216" t="s">
        <v>1284</v>
      </c>
      <c r="G247" s="203"/>
      <c r="H247" s="203"/>
      <c r="I247" s="206"/>
      <c r="J247" s="217">
        <f>BK247</f>
        <v>0</v>
      </c>
      <c r="K247" s="203"/>
      <c r="L247" s="208"/>
      <c r="M247" s="209"/>
      <c r="N247" s="210"/>
      <c r="O247" s="210"/>
      <c r="P247" s="211">
        <f>SUM(P248:P263)</f>
        <v>0</v>
      </c>
      <c r="Q247" s="210"/>
      <c r="R247" s="211">
        <f>SUM(R248:R263)</f>
        <v>0.00034000000000000002</v>
      </c>
      <c r="S247" s="210"/>
      <c r="T247" s="212">
        <f>SUM(T248:T263)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13" t="s">
        <v>134</v>
      </c>
      <c r="AT247" s="214" t="s">
        <v>76</v>
      </c>
      <c r="AU247" s="214" t="s">
        <v>85</v>
      </c>
      <c r="AY247" s="213" t="s">
        <v>133</v>
      </c>
      <c r="BK247" s="215">
        <f>SUM(BK248:BK263)</f>
        <v>0</v>
      </c>
    </row>
    <row r="248" s="2" customFormat="1" ht="16.5" customHeight="1">
      <c r="A248" s="38"/>
      <c r="B248" s="39"/>
      <c r="C248" s="218" t="s">
        <v>538</v>
      </c>
      <c r="D248" s="218" t="s">
        <v>136</v>
      </c>
      <c r="E248" s="219" t="s">
        <v>1285</v>
      </c>
      <c r="F248" s="220" t="s">
        <v>1286</v>
      </c>
      <c r="G248" s="221" t="s">
        <v>139</v>
      </c>
      <c r="H248" s="222">
        <v>1</v>
      </c>
      <c r="I248" s="223"/>
      <c r="J248" s="224">
        <f>ROUND(I248*H248,2)</f>
        <v>0</v>
      </c>
      <c r="K248" s="220" t="s">
        <v>140</v>
      </c>
      <c r="L248" s="44"/>
      <c r="M248" s="225" t="s">
        <v>1</v>
      </c>
      <c r="N248" s="226" t="s">
        <v>43</v>
      </c>
      <c r="O248" s="91"/>
      <c r="P248" s="227">
        <f>O248*H248</f>
        <v>0</v>
      </c>
      <c r="Q248" s="227">
        <v>0.00034000000000000002</v>
      </c>
      <c r="R248" s="227">
        <f>Q248*H248</f>
        <v>0.00034000000000000002</v>
      </c>
      <c r="S248" s="227">
        <v>0</v>
      </c>
      <c r="T248" s="228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9" t="s">
        <v>507</v>
      </c>
      <c r="AT248" s="229" t="s">
        <v>136</v>
      </c>
      <c r="AU248" s="229" t="s">
        <v>142</v>
      </c>
      <c r="AY248" s="17" t="s">
        <v>133</v>
      </c>
      <c r="BE248" s="230">
        <f>IF(N248="základní",J248,0)</f>
        <v>0</v>
      </c>
      <c r="BF248" s="230">
        <f>IF(N248="snížená",J248,0)</f>
        <v>0</v>
      </c>
      <c r="BG248" s="230">
        <f>IF(N248="zákl. přenesená",J248,0)</f>
        <v>0</v>
      </c>
      <c r="BH248" s="230">
        <f>IF(N248="sníž. přenesená",J248,0)</f>
        <v>0</v>
      </c>
      <c r="BI248" s="230">
        <f>IF(N248="nulová",J248,0)</f>
        <v>0</v>
      </c>
      <c r="BJ248" s="17" t="s">
        <v>142</v>
      </c>
      <c r="BK248" s="230">
        <f>ROUND(I248*H248,2)</f>
        <v>0</v>
      </c>
      <c r="BL248" s="17" t="s">
        <v>507</v>
      </c>
      <c r="BM248" s="229" t="s">
        <v>1287</v>
      </c>
    </row>
    <row r="249" s="2" customFormat="1">
      <c r="A249" s="38"/>
      <c r="B249" s="39"/>
      <c r="C249" s="40"/>
      <c r="D249" s="231" t="s">
        <v>144</v>
      </c>
      <c r="E249" s="40"/>
      <c r="F249" s="232" t="s">
        <v>1288</v>
      </c>
      <c r="G249" s="40"/>
      <c r="H249" s="40"/>
      <c r="I249" s="233"/>
      <c r="J249" s="40"/>
      <c r="K249" s="40"/>
      <c r="L249" s="44"/>
      <c r="M249" s="234"/>
      <c r="N249" s="235"/>
      <c r="O249" s="91"/>
      <c r="P249" s="91"/>
      <c r="Q249" s="91"/>
      <c r="R249" s="91"/>
      <c r="S249" s="91"/>
      <c r="T249" s="92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144</v>
      </c>
      <c r="AU249" s="17" t="s">
        <v>142</v>
      </c>
    </row>
    <row r="250" s="2" customFormat="1" ht="37.8" customHeight="1">
      <c r="A250" s="38"/>
      <c r="B250" s="39"/>
      <c r="C250" s="218" t="s">
        <v>544</v>
      </c>
      <c r="D250" s="218" t="s">
        <v>136</v>
      </c>
      <c r="E250" s="219" t="s">
        <v>1289</v>
      </c>
      <c r="F250" s="220" t="s">
        <v>1290</v>
      </c>
      <c r="G250" s="221" t="s">
        <v>155</v>
      </c>
      <c r="H250" s="222">
        <v>90</v>
      </c>
      <c r="I250" s="223"/>
      <c r="J250" s="224">
        <f>ROUND(I250*H250,2)</f>
        <v>0</v>
      </c>
      <c r="K250" s="220" t="s">
        <v>140</v>
      </c>
      <c r="L250" s="44"/>
      <c r="M250" s="225" t="s">
        <v>1</v>
      </c>
      <c r="N250" s="226" t="s">
        <v>43</v>
      </c>
      <c r="O250" s="91"/>
      <c r="P250" s="227">
        <f>O250*H250</f>
        <v>0</v>
      </c>
      <c r="Q250" s="227">
        <v>0</v>
      </c>
      <c r="R250" s="227">
        <f>Q250*H250</f>
        <v>0</v>
      </c>
      <c r="S250" s="227">
        <v>0</v>
      </c>
      <c r="T250" s="228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9" t="s">
        <v>507</v>
      </c>
      <c r="AT250" s="229" t="s">
        <v>136</v>
      </c>
      <c r="AU250" s="229" t="s">
        <v>142</v>
      </c>
      <c r="AY250" s="17" t="s">
        <v>133</v>
      </c>
      <c r="BE250" s="230">
        <f>IF(N250="základní",J250,0)</f>
        <v>0</v>
      </c>
      <c r="BF250" s="230">
        <f>IF(N250="snížená",J250,0)</f>
        <v>0</v>
      </c>
      <c r="BG250" s="230">
        <f>IF(N250="zákl. přenesená",J250,0)</f>
        <v>0</v>
      </c>
      <c r="BH250" s="230">
        <f>IF(N250="sníž. přenesená",J250,0)</f>
        <v>0</v>
      </c>
      <c r="BI250" s="230">
        <f>IF(N250="nulová",J250,0)</f>
        <v>0</v>
      </c>
      <c r="BJ250" s="17" t="s">
        <v>142</v>
      </c>
      <c r="BK250" s="230">
        <f>ROUND(I250*H250,2)</f>
        <v>0</v>
      </c>
      <c r="BL250" s="17" t="s">
        <v>507</v>
      </c>
      <c r="BM250" s="229" t="s">
        <v>1291</v>
      </c>
    </row>
    <row r="251" s="2" customFormat="1">
      <c r="A251" s="38"/>
      <c r="B251" s="39"/>
      <c r="C251" s="40"/>
      <c r="D251" s="231" t="s">
        <v>144</v>
      </c>
      <c r="E251" s="40"/>
      <c r="F251" s="232" t="s">
        <v>1292</v>
      </c>
      <c r="G251" s="40"/>
      <c r="H251" s="40"/>
      <c r="I251" s="233"/>
      <c r="J251" s="40"/>
      <c r="K251" s="40"/>
      <c r="L251" s="44"/>
      <c r="M251" s="234"/>
      <c r="N251" s="235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144</v>
      </c>
      <c r="AU251" s="17" t="s">
        <v>142</v>
      </c>
    </row>
    <row r="252" s="2" customFormat="1" ht="16.5" customHeight="1">
      <c r="A252" s="38"/>
      <c r="B252" s="39"/>
      <c r="C252" s="259" t="s">
        <v>549</v>
      </c>
      <c r="D252" s="259" t="s">
        <v>244</v>
      </c>
      <c r="E252" s="260" t="s">
        <v>1293</v>
      </c>
      <c r="F252" s="261" t="s">
        <v>1294</v>
      </c>
      <c r="G252" s="262" t="s">
        <v>155</v>
      </c>
      <c r="H252" s="263">
        <v>90</v>
      </c>
      <c r="I252" s="264"/>
      <c r="J252" s="265">
        <f>ROUND(I252*H252,2)</f>
        <v>0</v>
      </c>
      <c r="K252" s="261" t="s">
        <v>1</v>
      </c>
      <c r="L252" s="266"/>
      <c r="M252" s="267" t="s">
        <v>1</v>
      </c>
      <c r="N252" s="268" t="s">
        <v>43</v>
      </c>
      <c r="O252" s="91"/>
      <c r="P252" s="227">
        <f>O252*H252</f>
        <v>0</v>
      </c>
      <c r="Q252" s="227">
        <v>0</v>
      </c>
      <c r="R252" s="227">
        <f>Q252*H252</f>
        <v>0</v>
      </c>
      <c r="S252" s="227">
        <v>0</v>
      </c>
      <c r="T252" s="228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9" t="s">
        <v>1040</v>
      </c>
      <c r="AT252" s="229" t="s">
        <v>244</v>
      </c>
      <c r="AU252" s="229" t="s">
        <v>142</v>
      </c>
      <c r="AY252" s="17" t="s">
        <v>133</v>
      </c>
      <c r="BE252" s="230">
        <f>IF(N252="základní",J252,0)</f>
        <v>0</v>
      </c>
      <c r="BF252" s="230">
        <f>IF(N252="snížená",J252,0)</f>
        <v>0</v>
      </c>
      <c r="BG252" s="230">
        <f>IF(N252="zákl. přenesená",J252,0)</f>
        <v>0</v>
      </c>
      <c r="BH252" s="230">
        <f>IF(N252="sníž. přenesená",J252,0)</f>
        <v>0</v>
      </c>
      <c r="BI252" s="230">
        <f>IF(N252="nulová",J252,0)</f>
        <v>0</v>
      </c>
      <c r="BJ252" s="17" t="s">
        <v>142</v>
      </c>
      <c r="BK252" s="230">
        <f>ROUND(I252*H252,2)</f>
        <v>0</v>
      </c>
      <c r="BL252" s="17" t="s">
        <v>507</v>
      </c>
      <c r="BM252" s="229" t="s">
        <v>1295</v>
      </c>
    </row>
    <row r="253" s="2" customFormat="1" ht="16.5" customHeight="1">
      <c r="A253" s="38"/>
      <c r="B253" s="39"/>
      <c r="C253" s="218" t="s">
        <v>556</v>
      </c>
      <c r="D253" s="218" t="s">
        <v>136</v>
      </c>
      <c r="E253" s="219" t="s">
        <v>1296</v>
      </c>
      <c r="F253" s="220" t="s">
        <v>1297</v>
      </c>
      <c r="G253" s="221" t="s">
        <v>155</v>
      </c>
      <c r="H253" s="222">
        <v>60</v>
      </c>
      <c r="I253" s="223"/>
      <c r="J253" s="224">
        <f>ROUND(I253*H253,2)</f>
        <v>0</v>
      </c>
      <c r="K253" s="220" t="s">
        <v>1</v>
      </c>
      <c r="L253" s="44"/>
      <c r="M253" s="225" t="s">
        <v>1</v>
      </c>
      <c r="N253" s="226" t="s">
        <v>43</v>
      </c>
      <c r="O253" s="91"/>
      <c r="P253" s="227">
        <f>O253*H253</f>
        <v>0</v>
      </c>
      <c r="Q253" s="227">
        <v>0</v>
      </c>
      <c r="R253" s="227">
        <f>Q253*H253</f>
        <v>0</v>
      </c>
      <c r="S253" s="227">
        <v>0</v>
      </c>
      <c r="T253" s="228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9" t="s">
        <v>507</v>
      </c>
      <c r="AT253" s="229" t="s">
        <v>136</v>
      </c>
      <c r="AU253" s="229" t="s">
        <v>142</v>
      </c>
      <c r="AY253" s="17" t="s">
        <v>133</v>
      </c>
      <c r="BE253" s="230">
        <f>IF(N253="základní",J253,0)</f>
        <v>0</v>
      </c>
      <c r="BF253" s="230">
        <f>IF(N253="snížená",J253,0)</f>
        <v>0</v>
      </c>
      <c r="BG253" s="230">
        <f>IF(N253="zákl. přenesená",J253,0)</f>
        <v>0</v>
      </c>
      <c r="BH253" s="230">
        <f>IF(N253="sníž. přenesená",J253,0)</f>
        <v>0</v>
      </c>
      <c r="BI253" s="230">
        <f>IF(N253="nulová",J253,0)</f>
        <v>0</v>
      </c>
      <c r="BJ253" s="17" t="s">
        <v>142</v>
      </c>
      <c r="BK253" s="230">
        <f>ROUND(I253*H253,2)</f>
        <v>0</v>
      </c>
      <c r="BL253" s="17" t="s">
        <v>507</v>
      </c>
      <c r="BM253" s="229" t="s">
        <v>1298</v>
      </c>
    </row>
    <row r="254" s="2" customFormat="1" ht="16.5" customHeight="1">
      <c r="A254" s="38"/>
      <c r="B254" s="39"/>
      <c r="C254" s="259" t="s">
        <v>563</v>
      </c>
      <c r="D254" s="259" t="s">
        <v>244</v>
      </c>
      <c r="E254" s="260" t="s">
        <v>1299</v>
      </c>
      <c r="F254" s="261" t="s">
        <v>1300</v>
      </c>
      <c r="G254" s="262" t="s">
        <v>244</v>
      </c>
      <c r="H254" s="263">
        <v>60</v>
      </c>
      <c r="I254" s="264"/>
      <c r="J254" s="265">
        <f>ROUND(I254*H254,2)</f>
        <v>0</v>
      </c>
      <c r="K254" s="261" t="s">
        <v>1</v>
      </c>
      <c r="L254" s="266"/>
      <c r="M254" s="267" t="s">
        <v>1</v>
      </c>
      <c r="N254" s="268" t="s">
        <v>43</v>
      </c>
      <c r="O254" s="91"/>
      <c r="P254" s="227">
        <f>O254*H254</f>
        <v>0</v>
      </c>
      <c r="Q254" s="227">
        <v>0</v>
      </c>
      <c r="R254" s="227">
        <f>Q254*H254</f>
        <v>0</v>
      </c>
      <c r="S254" s="227">
        <v>0</v>
      </c>
      <c r="T254" s="228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9" t="s">
        <v>1040</v>
      </c>
      <c r="AT254" s="229" t="s">
        <v>244</v>
      </c>
      <c r="AU254" s="229" t="s">
        <v>142</v>
      </c>
      <c r="AY254" s="17" t="s">
        <v>133</v>
      </c>
      <c r="BE254" s="230">
        <f>IF(N254="základní",J254,0)</f>
        <v>0</v>
      </c>
      <c r="BF254" s="230">
        <f>IF(N254="snížená",J254,0)</f>
        <v>0</v>
      </c>
      <c r="BG254" s="230">
        <f>IF(N254="zákl. přenesená",J254,0)</f>
        <v>0</v>
      </c>
      <c r="BH254" s="230">
        <f>IF(N254="sníž. přenesená",J254,0)</f>
        <v>0</v>
      </c>
      <c r="BI254" s="230">
        <f>IF(N254="nulová",J254,0)</f>
        <v>0</v>
      </c>
      <c r="BJ254" s="17" t="s">
        <v>142</v>
      </c>
      <c r="BK254" s="230">
        <f>ROUND(I254*H254,2)</f>
        <v>0</v>
      </c>
      <c r="BL254" s="17" t="s">
        <v>507</v>
      </c>
      <c r="BM254" s="229" t="s">
        <v>1301</v>
      </c>
    </row>
    <row r="255" s="2" customFormat="1" ht="16.5" customHeight="1">
      <c r="A255" s="38"/>
      <c r="B255" s="39"/>
      <c r="C255" s="218" t="s">
        <v>568</v>
      </c>
      <c r="D255" s="218" t="s">
        <v>136</v>
      </c>
      <c r="E255" s="219" t="s">
        <v>1302</v>
      </c>
      <c r="F255" s="220" t="s">
        <v>1303</v>
      </c>
      <c r="G255" s="221" t="s">
        <v>139</v>
      </c>
      <c r="H255" s="222">
        <v>1</v>
      </c>
      <c r="I255" s="223"/>
      <c r="J255" s="224">
        <f>ROUND(I255*H255,2)</f>
        <v>0</v>
      </c>
      <c r="K255" s="220" t="s">
        <v>140</v>
      </c>
      <c r="L255" s="44"/>
      <c r="M255" s="225" t="s">
        <v>1</v>
      </c>
      <c r="N255" s="226" t="s">
        <v>43</v>
      </c>
      <c r="O255" s="91"/>
      <c r="P255" s="227">
        <f>O255*H255</f>
        <v>0</v>
      </c>
      <c r="Q255" s="227">
        <v>0</v>
      </c>
      <c r="R255" s="227">
        <f>Q255*H255</f>
        <v>0</v>
      </c>
      <c r="S255" s="227">
        <v>0</v>
      </c>
      <c r="T255" s="228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9" t="s">
        <v>507</v>
      </c>
      <c r="AT255" s="229" t="s">
        <v>136</v>
      </c>
      <c r="AU255" s="229" t="s">
        <v>142</v>
      </c>
      <c r="AY255" s="17" t="s">
        <v>133</v>
      </c>
      <c r="BE255" s="230">
        <f>IF(N255="základní",J255,0)</f>
        <v>0</v>
      </c>
      <c r="BF255" s="230">
        <f>IF(N255="snížená",J255,0)</f>
        <v>0</v>
      </c>
      <c r="BG255" s="230">
        <f>IF(N255="zákl. přenesená",J255,0)</f>
        <v>0</v>
      </c>
      <c r="BH255" s="230">
        <f>IF(N255="sníž. přenesená",J255,0)</f>
        <v>0</v>
      </c>
      <c r="BI255" s="230">
        <f>IF(N255="nulová",J255,0)</f>
        <v>0</v>
      </c>
      <c r="BJ255" s="17" t="s">
        <v>142</v>
      </c>
      <c r="BK255" s="230">
        <f>ROUND(I255*H255,2)</f>
        <v>0</v>
      </c>
      <c r="BL255" s="17" t="s">
        <v>507</v>
      </c>
      <c r="BM255" s="229" t="s">
        <v>1304</v>
      </c>
    </row>
    <row r="256" s="2" customFormat="1">
      <c r="A256" s="38"/>
      <c r="B256" s="39"/>
      <c r="C256" s="40"/>
      <c r="D256" s="231" t="s">
        <v>144</v>
      </c>
      <c r="E256" s="40"/>
      <c r="F256" s="232" t="s">
        <v>1305</v>
      </c>
      <c r="G256" s="40"/>
      <c r="H256" s="40"/>
      <c r="I256" s="233"/>
      <c r="J256" s="40"/>
      <c r="K256" s="40"/>
      <c r="L256" s="44"/>
      <c r="M256" s="234"/>
      <c r="N256" s="235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144</v>
      </c>
      <c r="AU256" s="17" t="s">
        <v>142</v>
      </c>
    </row>
    <row r="257" s="2" customFormat="1" ht="16.5" customHeight="1">
      <c r="A257" s="38"/>
      <c r="B257" s="39"/>
      <c r="C257" s="259" t="s">
        <v>573</v>
      </c>
      <c r="D257" s="259" t="s">
        <v>244</v>
      </c>
      <c r="E257" s="260" t="s">
        <v>1306</v>
      </c>
      <c r="F257" s="261" t="s">
        <v>1307</v>
      </c>
      <c r="G257" s="262" t="s">
        <v>1119</v>
      </c>
      <c r="H257" s="263">
        <v>1</v>
      </c>
      <c r="I257" s="264"/>
      <c r="J257" s="265">
        <f>ROUND(I257*H257,2)</f>
        <v>0</v>
      </c>
      <c r="K257" s="261" t="s">
        <v>1</v>
      </c>
      <c r="L257" s="266"/>
      <c r="M257" s="267" t="s">
        <v>1</v>
      </c>
      <c r="N257" s="268" t="s">
        <v>43</v>
      </c>
      <c r="O257" s="91"/>
      <c r="P257" s="227">
        <f>O257*H257</f>
        <v>0</v>
      </c>
      <c r="Q257" s="227">
        <v>0</v>
      </c>
      <c r="R257" s="227">
        <f>Q257*H257</f>
        <v>0</v>
      </c>
      <c r="S257" s="227">
        <v>0</v>
      </c>
      <c r="T257" s="228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9" t="s">
        <v>1040</v>
      </c>
      <c r="AT257" s="229" t="s">
        <v>244</v>
      </c>
      <c r="AU257" s="229" t="s">
        <v>142</v>
      </c>
      <c r="AY257" s="17" t="s">
        <v>133</v>
      </c>
      <c r="BE257" s="230">
        <f>IF(N257="základní",J257,0)</f>
        <v>0</v>
      </c>
      <c r="BF257" s="230">
        <f>IF(N257="snížená",J257,0)</f>
        <v>0</v>
      </c>
      <c r="BG257" s="230">
        <f>IF(N257="zákl. přenesená",J257,0)</f>
        <v>0</v>
      </c>
      <c r="BH257" s="230">
        <f>IF(N257="sníž. přenesená",J257,0)</f>
        <v>0</v>
      </c>
      <c r="BI257" s="230">
        <f>IF(N257="nulová",J257,0)</f>
        <v>0</v>
      </c>
      <c r="BJ257" s="17" t="s">
        <v>142</v>
      </c>
      <c r="BK257" s="230">
        <f>ROUND(I257*H257,2)</f>
        <v>0</v>
      </c>
      <c r="BL257" s="17" t="s">
        <v>507</v>
      </c>
      <c r="BM257" s="229" t="s">
        <v>1308</v>
      </c>
    </row>
    <row r="258" s="2" customFormat="1" ht="16.5" customHeight="1">
      <c r="A258" s="38"/>
      <c r="B258" s="39"/>
      <c r="C258" s="218" t="s">
        <v>578</v>
      </c>
      <c r="D258" s="218" t="s">
        <v>136</v>
      </c>
      <c r="E258" s="219" t="s">
        <v>1309</v>
      </c>
      <c r="F258" s="220" t="s">
        <v>1310</v>
      </c>
      <c r="G258" s="221" t="s">
        <v>1092</v>
      </c>
      <c r="H258" s="222">
        <v>1</v>
      </c>
      <c r="I258" s="223"/>
      <c r="J258" s="224">
        <f>ROUND(I258*H258,2)</f>
        <v>0</v>
      </c>
      <c r="K258" s="220" t="s">
        <v>1</v>
      </c>
      <c r="L258" s="44"/>
      <c r="M258" s="225" t="s">
        <v>1</v>
      </c>
      <c r="N258" s="226" t="s">
        <v>43</v>
      </c>
      <c r="O258" s="91"/>
      <c r="P258" s="227">
        <f>O258*H258</f>
        <v>0</v>
      </c>
      <c r="Q258" s="227">
        <v>0</v>
      </c>
      <c r="R258" s="227">
        <f>Q258*H258</f>
        <v>0</v>
      </c>
      <c r="S258" s="227">
        <v>0</v>
      </c>
      <c r="T258" s="228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9" t="s">
        <v>507</v>
      </c>
      <c r="AT258" s="229" t="s">
        <v>136</v>
      </c>
      <c r="AU258" s="229" t="s">
        <v>142</v>
      </c>
      <c r="AY258" s="17" t="s">
        <v>133</v>
      </c>
      <c r="BE258" s="230">
        <f>IF(N258="základní",J258,0)</f>
        <v>0</v>
      </c>
      <c r="BF258" s="230">
        <f>IF(N258="snížená",J258,0)</f>
        <v>0</v>
      </c>
      <c r="BG258" s="230">
        <f>IF(N258="zákl. přenesená",J258,0)</f>
        <v>0</v>
      </c>
      <c r="BH258" s="230">
        <f>IF(N258="sníž. přenesená",J258,0)</f>
        <v>0</v>
      </c>
      <c r="BI258" s="230">
        <f>IF(N258="nulová",J258,0)</f>
        <v>0</v>
      </c>
      <c r="BJ258" s="17" t="s">
        <v>142</v>
      </c>
      <c r="BK258" s="230">
        <f>ROUND(I258*H258,2)</f>
        <v>0</v>
      </c>
      <c r="BL258" s="17" t="s">
        <v>507</v>
      </c>
      <c r="BM258" s="229" t="s">
        <v>1311</v>
      </c>
    </row>
    <row r="259" s="2" customFormat="1" ht="16.5" customHeight="1">
      <c r="A259" s="38"/>
      <c r="B259" s="39"/>
      <c r="C259" s="259" t="s">
        <v>582</v>
      </c>
      <c r="D259" s="259" t="s">
        <v>244</v>
      </c>
      <c r="E259" s="260" t="s">
        <v>1312</v>
      </c>
      <c r="F259" s="261" t="s">
        <v>1313</v>
      </c>
      <c r="G259" s="262" t="s">
        <v>139</v>
      </c>
      <c r="H259" s="263">
        <v>1</v>
      </c>
      <c r="I259" s="264"/>
      <c r="J259" s="265">
        <f>ROUND(I259*H259,2)</f>
        <v>0</v>
      </c>
      <c r="K259" s="261" t="s">
        <v>1</v>
      </c>
      <c r="L259" s="266"/>
      <c r="M259" s="267" t="s">
        <v>1</v>
      </c>
      <c r="N259" s="268" t="s">
        <v>43</v>
      </c>
      <c r="O259" s="91"/>
      <c r="P259" s="227">
        <f>O259*H259</f>
        <v>0</v>
      </c>
      <c r="Q259" s="227">
        <v>0</v>
      </c>
      <c r="R259" s="227">
        <f>Q259*H259</f>
        <v>0</v>
      </c>
      <c r="S259" s="227">
        <v>0</v>
      </c>
      <c r="T259" s="228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9" t="s">
        <v>1040</v>
      </c>
      <c r="AT259" s="229" t="s">
        <v>244</v>
      </c>
      <c r="AU259" s="229" t="s">
        <v>142</v>
      </c>
      <c r="AY259" s="17" t="s">
        <v>133</v>
      </c>
      <c r="BE259" s="230">
        <f>IF(N259="základní",J259,0)</f>
        <v>0</v>
      </c>
      <c r="BF259" s="230">
        <f>IF(N259="snížená",J259,0)</f>
        <v>0</v>
      </c>
      <c r="BG259" s="230">
        <f>IF(N259="zákl. přenesená",J259,0)</f>
        <v>0</v>
      </c>
      <c r="BH259" s="230">
        <f>IF(N259="sníž. přenesená",J259,0)</f>
        <v>0</v>
      </c>
      <c r="BI259" s="230">
        <f>IF(N259="nulová",J259,0)</f>
        <v>0</v>
      </c>
      <c r="BJ259" s="17" t="s">
        <v>142</v>
      </c>
      <c r="BK259" s="230">
        <f>ROUND(I259*H259,2)</f>
        <v>0</v>
      </c>
      <c r="BL259" s="17" t="s">
        <v>507</v>
      </c>
      <c r="BM259" s="229" t="s">
        <v>1314</v>
      </c>
    </row>
    <row r="260" s="2" customFormat="1" ht="16.5" customHeight="1">
      <c r="A260" s="38"/>
      <c r="B260" s="39"/>
      <c r="C260" s="259" t="s">
        <v>586</v>
      </c>
      <c r="D260" s="259" t="s">
        <v>244</v>
      </c>
      <c r="E260" s="260" t="s">
        <v>1315</v>
      </c>
      <c r="F260" s="261" t="s">
        <v>1316</v>
      </c>
      <c r="G260" s="262" t="s">
        <v>1092</v>
      </c>
      <c r="H260" s="263">
        <v>2</v>
      </c>
      <c r="I260" s="264"/>
      <c r="J260" s="265">
        <f>ROUND(I260*H260,2)</f>
        <v>0</v>
      </c>
      <c r="K260" s="261" t="s">
        <v>1</v>
      </c>
      <c r="L260" s="266"/>
      <c r="M260" s="267" t="s">
        <v>1</v>
      </c>
      <c r="N260" s="268" t="s">
        <v>43</v>
      </c>
      <c r="O260" s="91"/>
      <c r="P260" s="227">
        <f>O260*H260</f>
        <v>0</v>
      </c>
      <c r="Q260" s="227">
        <v>0</v>
      </c>
      <c r="R260" s="227">
        <f>Q260*H260</f>
        <v>0</v>
      </c>
      <c r="S260" s="227">
        <v>0</v>
      </c>
      <c r="T260" s="228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9" t="s">
        <v>1040</v>
      </c>
      <c r="AT260" s="229" t="s">
        <v>244</v>
      </c>
      <c r="AU260" s="229" t="s">
        <v>142</v>
      </c>
      <c r="AY260" s="17" t="s">
        <v>133</v>
      </c>
      <c r="BE260" s="230">
        <f>IF(N260="základní",J260,0)</f>
        <v>0</v>
      </c>
      <c r="BF260" s="230">
        <f>IF(N260="snížená",J260,0)</f>
        <v>0</v>
      </c>
      <c r="BG260" s="230">
        <f>IF(N260="zákl. přenesená",J260,0)</f>
        <v>0</v>
      </c>
      <c r="BH260" s="230">
        <f>IF(N260="sníž. přenesená",J260,0)</f>
        <v>0</v>
      </c>
      <c r="BI260" s="230">
        <f>IF(N260="nulová",J260,0)</f>
        <v>0</v>
      </c>
      <c r="BJ260" s="17" t="s">
        <v>142</v>
      </c>
      <c r="BK260" s="230">
        <f>ROUND(I260*H260,2)</f>
        <v>0</v>
      </c>
      <c r="BL260" s="17" t="s">
        <v>507</v>
      </c>
      <c r="BM260" s="229" t="s">
        <v>1317</v>
      </c>
    </row>
    <row r="261" s="2" customFormat="1" ht="16.5" customHeight="1">
      <c r="A261" s="38"/>
      <c r="B261" s="39"/>
      <c r="C261" s="218" t="s">
        <v>591</v>
      </c>
      <c r="D261" s="218" t="s">
        <v>136</v>
      </c>
      <c r="E261" s="219" t="s">
        <v>1318</v>
      </c>
      <c r="F261" s="220" t="s">
        <v>1319</v>
      </c>
      <c r="G261" s="221" t="s">
        <v>139</v>
      </c>
      <c r="H261" s="222">
        <v>2</v>
      </c>
      <c r="I261" s="223"/>
      <c r="J261" s="224">
        <f>ROUND(I261*H261,2)</f>
        <v>0</v>
      </c>
      <c r="K261" s="220" t="s">
        <v>140</v>
      </c>
      <c r="L261" s="44"/>
      <c r="M261" s="225" t="s">
        <v>1</v>
      </c>
      <c r="N261" s="226" t="s">
        <v>43</v>
      </c>
      <c r="O261" s="91"/>
      <c r="P261" s="227">
        <f>O261*H261</f>
        <v>0</v>
      </c>
      <c r="Q261" s="227">
        <v>0</v>
      </c>
      <c r="R261" s="227">
        <f>Q261*H261</f>
        <v>0</v>
      </c>
      <c r="S261" s="227">
        <v>0</v>
      </c>
      <c r="T261" s="228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9" t="s">
        <v>507</v>
      </c>
      <c r="AT261" s="229" t="s">
        <v>136</v>
      </c>
      <c r="AU261" s="229" t="s">
        <v>142</v>
      </c>
      <c r="AY261" s="17" t="s">
        <v>133</v>
      </c>
      <c r="BE261" s="230">
        <f>IF(N261="základní",J261,0)</f>
        <v>0</v>
      </c>
      <c r="BF261" s="230">
        <f>IF(N261="snížená",J261,0)</f>
        <v>0</v>
      </c>
      <c r="BG261" s="230">
        <f>IF(N261="zákl. přenesená",J261,0)</f>
        <v>0</v>
      </c>
      <c r="BH261" s="230">
        <f>IF(N261="sníž. přenesená",J261,0)</f>
        <v>0</v>
      </c>
      <c r="BI261" s="230">
        <f>IF(N261="nulová",J261,0)</f>
        <v>0</v>
      </c>
      <c r="BJ261" s="17" t="s">
        <v>142</v>
      </c>
      <c r="BK261" s="230">
        <f>ROUND(I261*H261,2)</f>
        <v>0</v>
      </c>
      <c r="BL261" s="17" t="s">
        <v>507</v>
      </c>
      <c r="BM261" s="229" t="s">
        <v>1320</v>
      </c>
    </row>
    <row r="262" s="2" customFormat="1">
      <c r="A262" s="38"/>
      <c r="B262" s="39"/>
      <c r="C262" s="40"/>
      <c r="D262" s="231" t="s">
        <v>144</v>
      </c>
      <c r="E262" s="40"/>
      <c r="F262" s="232" t="s">
        <v>1321</v>
      </c>
      <c r="G262" s="40"/>
      <c r="H262" s="40"/>
      <c r="I262" s="233"/>
      <c r="J262" s="40"/>
      <c r="K262" s="40"/>
      <c r="L262" s="44"/>
      <c r="M262" s="234"/>
      <c r="N262" s="235"/>
      <c r="O262" s="91"/>
      <c r="P262" s="91"/>
      <c r="Q262" s="91"/>
      <c r="R262" s="91"/>
      <c r="S262" s="91"/>
      <c r="T262" s="9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144</v>
      </c>
      <c r="AU262" s="17" t="s">
        <v>142</v>
      </c>
    </row>
    <row r="263" s="2" customFormat="1" ht="16.5" customHeight="1">
      <c r="A263" s="38"/>
      <c r="B263" s="39"/>
      <c r="C263" s="259" t="s">
        <v>595</v>
      </c>
      <c r="D263" s="259" t="s">
        <v>244</v>
      </c>
      <c r="E263" s="260" t="s">
        <v>1322</v>
      </c>
      <c r="F263" s="261" t="s">
        <v>1323</v>
      </c>
      <c r="G263" s="262" t="s">
        <v>1092</v>
      </c>
      <c r="H263" s="263">
        <v>2</v>
      </c>
      <c r="I263" s="264"/>
      <c r="J263" s="265">
        <f>ROUND(I263*H263,2)</f>
        <v>0</v>
      </c>
      <c r="K263" s="261" t="s">
        <v>1</v>
      </c>
      <c r="L263" s="266"/>
      <c r="M263" s="267" t="s">
        <v>1</v>
      </c>
      <c r="N263" s="268" t="s">
        <v>43</v>
      </c>
      <c r="O263" s="91"/>
      <c r="P263" s="227">
        <f>O263*H263</f>
        <v>0</v>
      </c>
      <c r="Q263" s="227">
        <v>0</v>
      </c>
      <c r="R263" s="227">
        <f>Q263*H263</f>
        <v>0</v>
      </c>
      <c r="S263" s="227">
        <v>0</v>
      </c>
      <c r="T263" s="228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9" t="s">
        <v>1040</v>
      </c>
      <c r="AT263" s="229" t="s">
        <v>244</v>
      </c>
      <c r="AU263" s="229" t="s">
        <v>142</v>
      </c>
      <c r="AY263" s="17" t="s">
        <v>133</v>
      </c>
      <c r="BE263" s="230">
        <f>IF(N263="základní",J263,0)</f>
        <v>0</v>
      </c>
      <c r="BF263" s="230">
        <f>IF(N263="snížená",J263,0)</f>
        <v>0</v>
      </c>
      <c r="BG263" s="230">
        <f>IF(N263="zákl. přenesená",J263,0)</f>
        <v>0</v>
      </c>
      <c r="BH263" s="230">
        <f>IF(N263="sníž. přenesená",J263,0)</f>
        <v>0</v>
      </c>
      <c r="BI263" s="230">
        <f>IF(N263="nulová",J263,0)</f>
        <v>0</v>
      </c>
      <c r="BJ263" s="17" t="s">
        <v>142</v>
      </c>
      <c r="BK263" s="230">
        <f>ROUND(I263*H263,2)</f>
        <v>0</v>
      </c>
      <c r="BL263" s="17" t="s">
        <v>507</v>
      </c>
      <c r="BM263" s="229" t="s">
        <v>1324</v>
      </c>
    </row>
    <row r="264" s="12" customFormat="1" ht="22.8" customHeight="1">
      <c r="A264" s="12"/>
      <c r="B264" s="202"/>
      <c r="C264" s="203"/>
      <c r="D264" s="204" t="s">
        <v>76</v>
      </c>
      <c r="E264" s="216" t="s">
        <v>1325</v>
      </c>
      <c r="F264" s="216" t="s">
        <v>1326</v>
      </c>
      <c r="G264" s="203"/>
      <c r="H264" s="203"/>
      <c r="I264" s="206"/>
      <c r="J264" s="217">
        <f>BK264</f>
        <v>0</v>
      </c>
      <c r="K264" s="203"/>
      <c r="L264" s="208"/>
      <c r="M264" s="209"/>
      <c r="N264" s="210"/>
      <c r="O264" s="210"/>
      <c r="P264" s="211">
        <f>SUM(P265:P285)</f>
        <v>0</v>
      </c>
      <c r="Q264" s="210"/>
      <c r="R264" s="211">
        <f>SUM(R265:R285)</f>
        <v>0.00020000000000000001</v>
      </c>
      <c r="S264" s="210"/>
      <c r="T264" s="212">
        <f>SUM(T265:T285)</f>
        <v>0.52400000000000002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3" t="s">
        <v>134</v>
      </c>
      <c r="AT264" s="214" t="s">
        <v>76</v>
      </c>
      <c r="AU264" s="214" t="s">
        <v>85</v>
      </c>
      <c r="AY264" s="213" t="s">
        <v>133</v>
      </c>
      <c r="BK264" s="215">
        <f>SUM(BK265:BK285)</f>
        <v>0</v>
      </c>
    </row>
    <row r="265" s="2" customFormat="1" ht="24.15" customHeight="1">
      <c r="A265" s="38"/>
      <c r="B265" s="39"/>
      <c r="C265" s="218" t="s">
        <v>600</v>
      </c>
      <c r="D265" s="218" t="s">
        <v>136</v>
      </c>
      <c r="E265" s="219" t="s">
        <v>1327</v>
      </c>
      <c r="F265" s="220" t="s">
        <v>1328</v>
      </c>
      <c r="G265" s="221" t="s">
        <v>321</v>
      </c>
      <c r="H265" s="222">
        <v>0.52400000000000002</v>
      </c>
      <c r="I265" s="223"/>
      <c r="J265" s="224">
        <f>ROUND(I265*H265,2)</f>
        <v>0</v>
      </c>
      <c r="K265" s="220" t="s">
        <v>140</v>
      </c>
      <c r="L265" s="44"/>
      <c r="M265" s="225" t="s">
        <v>1</v>
      </c>
      <c r="N265" s="226" t="s">
        <v>43</v>
      </c>
      <c r="O265" s="91"/>
      <c r="P265" s="227">
        <f>O265*H265</f>
        <v>0</v>
      </c>
      <c r="Q265" s="227">
        <v>0</v>
      </c>
      <c r="R265" s="227">
        <f>Q265*H265</f>
        <v>0</v>
      </c>
      <c r="S265" s="227">
        <v>0</v>
      </c>
      <c r="T265" s="228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9" t="s">
        <v>507</v>
      </c>
      <c r="AT265" s="229" t="s">
        <v>136</v>
      </c>
      <c r="AU265" s="229" t="s">
        <v>142</v>
      </c>
      <c r="AY265" s="17" t="s">
        <v>133</v>
      </c>
      <c r="BE265" s="230">
        <f>IF(N265="základní",J265,0)</f>
        <v>0</v>
      </c>
      <c r="BF265" s="230">
        <f>IF(N265="snížená",J265,0)</f>
        <v>0</v>
      </c>
      <c r="BG265" s="230">
        <f>IF(N265="zákl. přenesená",J265,0)</f>
        <v>0</v>
      </c>
      <c r="BH265" s="230">
        <f>IF(N265="sníž. přenesená",J265,0)</f>
        <v>0</v>
      </c>
      <c r="BI265" s="230">
        <f>IF(N265="nulová",J265,0)</f>
        <v>0</v>
      </c>
      <c r="BJ265" s="17" t="s">
        <v>142</v>
      </c>
      <c r="BK265" s="230">
        <f>ROUND(I265*H265,2)</f>
        <v>0</v>
      </c>
      <c r="BL265" s="17" t="s">
        <v>507</v>
      </c>
      <c r="BM265" s="229" t="s">
        <v>1329</v>
      </c>
    </row>
    <row r="266" s="2" customFormat="1">
      <c r="A266" s="38"/>
      <c r="B266" s="39"/>
      <c r="C266" s="40"/>
      <c r="D266" s="231" t="s">
        <v>144</v>
      </c>
      <c r="E266" s="40"/>
      <c r="F266" s="232" t="s">
        <v>1330</v>
      </c>
      <c r="G266" s="40"/>
      <c r="H266" s="40"/>
      <c r="I266" s="233"/>
      <c r="J266" s="40"/>
      <c r="K266" s="40"/>
      <c r="L266" s="44"/>
      <c r="M266" s="234"/>
      <c r="N266" s="235"/>
      <c r="O266" s="91"/>
      <c r="P266" s="91"/>
      <c r="Q266" s="91"/>
      <c r="R266" s="91"/>
      <c r="S266" s="91"/>
      <c r="T266" s="92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144</v>
      </c>
      <c r="AU266" s="17" t="s">
        <v>142</v>
      </c>
    </row>
    <row r="267" s="2" customFormat="1" ht="33" customHeight="1">
      <c r="A267" s="38"/>
      <c r="B267" s="39"/>
      <c r="C267" s="218" t="s">
        <v>604</v>
      </c>
      <c r="D267" s="218" t="s">
        <v>136</v>
      </c>
      <c r="E267" s="219" t="s">
        <v>1331</v>
      </c>
      <c r="F267" s="220" t="s">
        <v>1332</v>
      </c>
      <c r="G267" s="221" t="s">
        <v>155</v>
      </c>
      <c r="H267" s="222">
        <v>50</v>
      </c>
      <c r="I267" s="223"/>
      <c r="J267" s="224">
        <f>ROUND(I267*H267,2)</f>
        <v>0</v>
      </c>
      <c r="K267" s="220" t="s">
        <v>140</v>
      </c>
      <c r="L267" s="44"/>
      <c r="M267" s="225" t="s">
        <v>1</v>
      </c>
      <c r="N267" s="226" t="s">
        <v>43</v>
      </c>
      <c r="O267" s="91"/>
      <c r="P267" s="227">
        <f>O267*H267</f>
        <v>0</v>
      </c>
      <c r="Q267" s="227">
        <v>0</v>
      </c>
      <c r="R267" s="227">
        <f>Q267*H267</f>
        <v>0</v>
      </c>
      <c r="S267" s="227">
        <v>0.0050000000000000001</v>
      </c>
      <c r="T267" s="228">
        <f>S267*H267</f>
        <v>0.25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9" t="s">
        <v>507</v>
      </c>
      <c r="AT267" s="229" t="s">
        <v>136</v>
      </c>
      <c r="AU267" s="229" t="s">
        <v>142</v>
      </c>
      <c r="AY267" s="17" t="s">
        <v>133</v>
      </c>
      <c r="BE267" s="230">
        <f>IF(N267="základní",J267,0)</f>
        <v>0</v>
      </c>
      <c r="BF267" s="230">
        <f>IF(N267="snížená",J267,0)</f>
        <v>0</v>
      </c>
      <c r="BG267" s="230">
        <f>IF(N267="zákl. přenesená",J267,0)</f>
        <v>0</v>
      </c>
      <c r="BH267" s="230">
        <f>IF(N267="sníž. přenesená",J267,0)</f>
        <v>0</v>
      </c>
      <c r="BI267" s="230">
        <f>IF(N267="nulová",J267,0)</f>
        <v>0</v>
      </c>
      <c r="BJ267" s="17" t="s">
        <v>142</v>
      </c>
      <c r="BK267" s="230">
        <f>ROUND(I267*H267,2)</f>
        <v>0</v>
      </c>
      <c r="BL267" s="17" t="s">
        <v>507</v>
      </c>
      <c r="BM267" s="229" t="s">
        <v>1333</v>
      </c>
    </row>
    <row r="268" s="2" customFormat="1">
      <c r="A268" s="38"/>
      <c r="B268" s="39"/>
      <c r="C268" s="40"/>
      <c r="D268" s="231" t="s">
        <v>144</v>
      </c>
      <c r="E268" s="40"/>
      <c r="F268" s="232" t="s">
        <v>1334</v>
      </c>
      <c r="G268" s="40"/>
      <c r="H268" s="40"/>
      <c r="I268" s="233"/>
      <c r="J268" s="40"/>
      <c r="K268" s="40"/>
      <c r="L268" s="44"/>
      <c r="M268" s="234"/>
      <c r="N268" s="235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144</v>
      </c>
      <c r="AU268" s="17" t="s">
        <v>142</v>
      </c>
    </row>
    <row r="269" s="2" customFormat="1" ht="33" customHeight="1">
      <c r="A269" s="38"/>
      <c r="B269" s="39"/>
      <c r="C269" s="218" t="s">
        <v>609</v>
      </c>
      <c r="D269" s="218" t="s">
        <v>136</v>
      </c>
      <c r="E269" s="219" t="s">
        <v>1335</v>
      </c>
      <c r="F269" s="220" t="s">
        <v>1336</v>
      </c>
      <c r="G269" s="221" t="s">
        <v>139</v>
      </c>
      <c r="H269" s="222">
        <v>7</v>
      </c>
      <c r="I269" s="223"/>
      <c r="J269" s="224">
        <f>ROUND(I269*H269,2)</f>
        <v>0</v>
      </c>
      <c r="K269" s="220" t="s">
        <v>140</v>
      </c>
      <c r="L269" s="44"/>
      <c r="M269" s="225" t="s">
        <v>1</v>
      </c>
      <c r="N269" s="226" t="s">
        <v>43</v>
      </c>
      <c r="O269" s="91"/>
      <c r="P269" s="227">
        <f>O269*H269</f>
        <v>0</v>
      </c>
      <c r="Q269" s="227">
        <v>0</v>
      </c>
      <c r="R269" s="227">
        <f>Q269*H269</f>
        <v>0</v>
      </c>
      <c r="S269" s="227">
        <v>0.021999999999999999</v>
      </c>
      <c r="T269" s="228">
        <f>S269*H269</f>
        <v>0.154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29" t="s">
        <v>507</v>
      </c>
      <c r="AT269" s="229" t="s">
        <v>136</v>
      </c>
      <c r="AU269" s="229" t="s">
        <v>142</v>
      </c>
      <c r="AY269" s="17" t="s">
        <v>133</v>
      </c>
      <c r="BE269" s="230">
        <f>IF(N269="základní",J269,0)</f>
        <v>0</v>
      </c>
      <c r="BF269" s="230">
        <f>IF(N269="snížená",J269,0)</f>
        <v>0</v>
      </c>
      <c r="BG269" s="230">
        <f>IF(N269="zákl. přenesená",J269,0)</f>
        <v>0</v>
      </c>
      <c r="BH269" s="230">
        <f>IF(N269="sníž. přenesená",J269,0)</f>
        <v>0</v>
      </c>
      <c r="BI269" s="230">
        <f>IF(N269="nulová",J269,0)</f>
        <v>0</v>
      </c>
      <c r="BJ269" s="17" t="s">
        <v>142</v>
      </c>
      <c r="BK269" s="230">
        <f>ROUND(I269*H269,2)</f>
        <v>0</v>
      </c>
      <c r="BL269" s="17" t="s">
        <v>507</v>
      </c>
      <c r="BM269" s="229" t="s">
        <v>1337</v>
      </c>
    </row>
    <row r="270" s="2" customFormat="1">
      <c r="A270" s="38"/>
      <c r="B270" s="39"/>
      <c r="C270" s="40"/>
      <c r="D270" s="231" t="s">
        <v>144</v>
      </c>
      <c r="E270" s="40"/>
      <c r="F270" s="232" t="s">
        <v>1338</v>
      </c>
      <c r="G270" s="40"/>
      <c r="H270" s="40"/>
      <c r="I270" s="233"/>
      <c r="J270" s="40"/>
      <c r="K270" s="40"/>
      <c r="L270" s="44"/>
      <c r="M270" s="234"/>
      <c r="N270" s="235"/>
      <c r="O270" s="91"/>
      <c r="P270" s="91"/>
      <c r="Q270" s="91"/>
      <c r="R270" s="91"/>
      <c r="S270" s="91"/>
      <c r="T270" s="92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144</v>
      </c>
      <c r="AU270" s="17" t="s">
        <v>142</v>
      </c>
    </row>
    <row r="271" s="2" customFormat="1" ht="33" customHeight="1">
      <c r="A271" s="38"/>
      <c r="B271" s="39"/>
      <c r="C271" s="218" t="s">
        <v>613</v>
      </c>
      <c r="D271" s="218" t="s">
        <v>136</v>
      </c>
      <c r="E271" s="219" t="s">
        <v>1339</v>
      </c>
      <c r="F271" s="220" t="s">
        <v>1340</v>
      </c>
      <c r="G271" s="221" t="s">
        <v>139</v>
      </c>
      <c r="H271" s="222">
        <v>40</v>
      </c>
      <c r="I271" s="223"/>
      <c r="J271" s="224">
        <f>ROUND(I271*H271,2)</f>
        <v>0</v>
      </c>
      <c r="K271" s="220" t="s">
        <v>140</v>
      </c>
      <c r="L271" s="44"/>
      <c r="M271" s="225" t="s">
        <v>1</v>
      </c>
      <c r="N271" s="226" t="s">
        <v>43</v>
      </c>
      <c r="O271" s="91"/>
      <c r="P271" s="227">
        <f>O271*H271</f>
        <v>0</v>
      </c>
      <c r="Q271" s="227">
        <v>0</v>
      </c>
      <c r="R271" s="227">
        <f>Q271*H271</f>
        <v>0</v>
      </c>
      <c r="S271" s="227">
        <v>0</v>
      </c>
      <c r="T271" s="228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9" t="s">
        <v>507</v>
      </c>
      <c r="AT271" s="229" t="s">
        <v>136</v>
      </c>
      <c r="AU271" s="229" t="s">
        <v>142</v>
      </c>
      <c r="AY271" s="17" t="s">
        <v>133</v>
      </c>
      <c r="BE271" s="230">
        <f>IF(N271="základní",J271,0)</f>
        <v>0</v>
      </c>
      <c r="BF271" s="230">
        <f>IF(N271="snížená",J271,0)</f>
        <v>0</v>
      </c>
      <c r="BG271" s="230">
        <f>IF(N271="zákl. přenesená",J271,0)</f>
        <v>0</v>
      </c>
      <c r="BH271" s="230">
        <f>IF(N271="sníž. přenesená",J271,0)</f>
        <v>0</v>
      </c>
      <c r="BI271" s="230">
        <f>IF(N271="nulová",J271,0)</f>
        <v>0</v>
      </c>
      <c r="BJ271" s="17" t="s">
        <v>142</v>
      </c>
      <c r="BK271" s="230">
        <f>ROUND(I271*H271,2)</f>
        <v>0</v>
      </c>
      <c r="BL271" s="17" t="s">
        <v>507</v>
      </c>
      <c r="BM271" s="229" t="s">
        <v>1341</v>
      </c>
    </row>
    <row r="272" s="2" customFormat="1">
      <c r="A272" s="38"/>
      <c r="B272" s="39"/>
      <c r="C272" s="40"/>
      <c r="D272" s="231" t="s">
        <v>144</v>
      </c>
      <c r="E272" s="40"/>
      <c r="F272" s="232" t="s">
        <v>1342</v>
      </c>
      <c r="G272" s="40"/>
      <c r="H272" s="40"/>
      <c r="I272" s="233"/>
      <c r="J272" s="40"/>
      <c r="K272" s="40"/>
      <c r="L272" s="44"/>
      <c r="M272" s="234"/>
      <c r="N272" s="235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144</v>
      </c>
      <c r="AU272" s="17" t="s">
        <v>142</v>
      </c>
    </row>
    <row r="273" s="2" customFormat="1" ht="16.5" customHeight="1">
      <c r="A273" s="38"/>
      <c r="B273" s="39"/>
      <c r="C273" s="259" t="s">
        <v>617</v>
      </c>
      <c r="D273" s="259" t="s">
        <v>244</v>
      </c>
      <c r="E273" s="260" t="s">
        <v>1343</v>
      </c>
      <c r="F273" s="261" t="s">
        <v>1344</v>
      </c>
      <c r="G273" s="262" t="s">
        <v>1345</v>
      </c>
      <c r="H273" s="263">
        <v>0.040000000000000001</v>
      </c>
      <c r="I273" s="264"/>
      <c r="J273" s="265">
        <f>ROUND(I273*H273,2)</f>
        <v>0</v>
      </c>
      <c r="K273" s="261" t="s">
        <v>1</v>
      </c>
      <c r="L273" s="266"/>
      <c r="M273" s="267" t="s">
        <v>1</v>
      </c>
      <c r="N273" s="268" t="s">
        <v>43</v>
      </c>
      <c r="O273" s="91"/>
      <c r="P273" s="227">
        <f>O273*H273</f>
        <v>0</v>
      </c>
      <c r="Q273" s="227">
        <v>0</v>
      </c>
      <c r="R273" s="227">
        <f>Q273*H273</f>
        <v>0</v>
      </c>
      <c r="S273" s="227">
        <v>0</v>
      </c>
      <c r="T273" s="228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29" t="s">
        <v>1040</v>
      </c>
      <c r="AT273" s="229" t="s">
        <v>244</v>
      </c>
      <c r="AU273" s="229" t="s">
        <v>142</v>
      </c>
      <c r="AY273" s="17" t="s">
        <v>133</v>
      </c>
      <c r="BE273" s="230">
        <f>IF(N273="základní",J273,0)</f>
        <v>0</v>
      </c>
      <c r="BF273" s="230">
        <f>IF(N273="snížená",J273,0)</f>
        <v>0</v>
      </c>
      <c r="BG273" s="230">
        <f>IF(N273="zákl. přenesená",J273,0)</f>
        <v>0</v>
      </c>
      <c r="BH273" s="230">
        <f>IF(N273="sníž. přenesená",J273,0)</f>
        <v>0</v>
      </c>
      <c r="BI273" s="230">
        <f>IF(N273="nulová",J273,0)</f>
        <v>0</v>
      </c>
      <c r="BJ273" s="17" t="s">
        <v>142</v>
      </c>
      <c r="BK273" s="230">
        <f>ROUND(I273*H273,2)</f>
        <v>0</v>
      </c>
      <c r="BL273" s="17" t="s">
        <v>507</v>
      </c>
      <c r="BM273" s="229" t="s">
        <v>1346</v>
      </c>
    </row>
    <row r="274" s="2" customFormat="1" ht="33" customHeight="1">
      <c r="A274" s="38"/>
      <c r="B274" s="39"/>
      <c r="C274" s="218" t="s">
        <v>622</v>
      </c>
      <c r="D274" s="218" t="s">
        <v>136</v>
      </c>
      <c r="E274" s="219" t="s">
        <v>1347</v>
      </c>
      <c r="F274" s="220" t="s">
        <v>1348</v>
      </c>
      <c r="G274" s="221" t="s">
        <v>139</v>
      </c>
      <c r="H274" s="222">
        <v>20</v>
      </c>
      <c r="I274" s="223"/>
      <c r="J274" s="224">
        <f>ROUND(I274*H274,2)</f>
        <v>0</v>
      </c>
      <c r="K274" s="220" t="s">
        <v>140</v>
      </c>
      <c r="L274" s="44"/>
      <c r="M274" s="225" t="s">
        <v>1</v>
      </c>
      <c r="N274" s="226" t="s">
        <v>43</v>
      </c>
      <c r="O274" s="91"/>
      <c r="P274" s="227">
        <f>O274*H274</f>
        <v>0</v>
      </c>
      <c r="Q274" s="227">
        <v>1.0000000000000001E-05</v>
      </c>
      <c r="R274" s="227">
        <f>Q274*H274</f>
        <v>0.00020000000000000001</v>
      </c>
      <c r="S274" s="227">
        <v>0</v>
      </c>
      <c r="T274" s="228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9" t="s">
        <v>507</v>
      </c>
      <c r="AT274" s="229" t="s">
        <v>136</v>
      </c>
      <c r="AU274" s="229" t="s">
        <v>142</v>
      </c>
      <c r="AY274" s="17" t="s">
        <v>133</v>
      </c>
      <c r="BE274" s="230">
        <f>IF(N274="základní",J274,0)</f>
        <v>0</v>
      </c>
      <c r="BF274" s="230">
        <f>IF(N274="snížená",J274,0)</f>
        <v>0</v>
      </c>
      <c r="BG274" s="230">
        <f>IF(N274="zákl. přenesená",J274,0)</f>
        <v>0</v>
      </c>
      <c r="BH274" s="230">
        <f>IF(N274="sníž. přenesená",J274,0)</f>
        <v>0</v>
      </c>
      <c r="BI274" s="230">
        <f>IF(N274="nulová",J274,0)</f>
        <v>0</v>
      </c>
      <c r="BJ274" s="17" t="s">
        <v>142</v>
      </c>
      <c r="BK274" s="230">
        <f>ROUND(I274*H274,2)</f>
        <v>0</v>
      </c>
      <c r="BL274" s="17" t="s">
        <v>507</v>
      </c>
      <c r="BM274" s="229" t="s">
        <v>1349</v>
      </c>
    </row>
    <row r="275" s="2" customFormat="1">
      <c r="A275" s="38"/>
      <c r="B275" s="39"/>
      <c r="C275" s="40"/>
      <c r="D275" s="231" t="s">
        <v>144</v>
      </c>
      <c r="E275" s="40"/>
      <c r="F275" s="232" t="s">
        <v>1350</v>
      </c>
      <c r="G275" s="40"/>
      <c r="H275" s="40"/>
      <c r="I275" s="233"/>
      <c r="J275" s="40"/>
      <c r="K275" s="40"/>
      <c r="L275" s="44"/>
      <c r="M275" s="234"/>
      <c r="N275" s="235"/>
      <c r="O275" s="91"/>
      <c r="P275" s="91"/>
      <c r="Q275" s="91"/>
      <c r="R275" s="91"/>
      <c r="S275" s="91"/>
      <c r="T275" s="92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144</v>
      </c>
      <c r="AU275" s="17" t="s">
        <v>142</v>
      </c>
    </row>
    <row r="276" s="2" customFormat="1" ht="16.5" customHeight="1">
      <c r="A276" s="38"/>
      <c r="B276" s="39"/>
      <c r="C276" s="259" t="s">
        <v>626</v>
      </c>
      <c r="D276" s="259" t="s">
        <v>244</v>
      </c>
      <c r="E276" s="260" t="s">
        <v>1351</v>
      </c>
      <c r="F276" s="261" t="s">
        <v>1352</v>
      </c>
      <c r="G276" s="262" t="s">
        <v>1345</v>
      </c>
      <c r="H276" s="263">
        <v>0.02</v>
      </c>
      <c r="I276" s="264"/>
      <c r="J276" s="265">
        <f>ROUND(I276*H276,2)</f>
        <v>0</v>
      </c>
      <c r="K276" s="261" t="s">
        <v>1</v>
      </c>
      <c r="L276" s="266"/>
      <c r="M276" s="267" t="s">
        <v>1</v>
      </c>
      <c r="N276" s="268" t="s">
        <v>43</v>
      </c>
      <c r="O276" s="91"/>
      <c r="P276" s="227">
        <f>O276*H276</f>
        <v>0</v>
      </c>
      <c r="Q276" s="227">
        <v>0</v>
      </c>
      <c r="R276" s="227">
        <f>Q276*H276</f>
        <v>0</v>
      </c>
      <c r="S276" s="227">
        <v>0</v>
      </c>
      <c r="T276" s="228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9" t="s">
        <v>1040</v>
      </c>
      <c r="AT276" s="229" t="s">
        <v>244</v>
      </c>
      <c r="AU276" s="229" t="s">
        <v>142</v>
      </c>
      <c r="AY276" s="17" t="s">
        <v>133</v>
      </c>
      <c r="BE276" s="230">
        <f>IF(N276="základní",J276,0)</f>
        <v>0</v>
      </c>
      <c r="BF276" s="230">
        <f>IF(N276="snížená",J276,0)</f>
        <v>0</v>
      </c>
      <c r="BG276" s="230">
        <f>IF(N276="zákl. přenesená",J276,0)</f>
        <v>0</v>
      </c>
      <c r="BH276" s="230">
        <f>IF(N276="sníž. přenesená",J276,0)</f>
        <v>0</v>
      </c>
      <c r="BI276" s="230">
        <f>IF(N276="nulová",J276,0)</f>
        <v>0</v>
      </c>
      <c r="BJ276" s="17" t="s">
        <v>142</v>
      </c>
      <c r="BK276" s="230">
        <f>ROUND(I276*H276,2)</f>
        <v>0</v>
      </c>
      <c r="BL276" s="17" t="s">
        <v>507</v>
      </c>
      <c r="BM276" s="229" t="s">
        <v>1353</v>
      </c>
    </row>
    <row r="277" s="2" customFormat="1" ht="33" customHeight="1">
      <c r="A277" s="38"/>
      <c r="B277" s="39"/>
      <c r="C277" s="218" t="s">
        <v>632</v>
      </c>
      <c r="D277" s="218" t="s">
        <v>136</v>
      </c>
      <c r="E277" s="219" t="s">
        <v>1354</v>
      </c>
      <c r="F277" s="220" t="s">
        <v>1355</v>
      </c>
      <c r="G277" s="221" t="s">
        <v>155</v>
      </c>
      <c r="H277" s="222">
        <v>20</v>
      </c>
      <c r="I277" s="223"/>
      <c r="J277" s="224">
        <f>ROUND(I277*H277,2)</f>
        <v>0</v>
      </c>
      <c r="K277" s="220" t="s">
        <v>140</v>
      </c>
      <c r="L277" s="44"/>
      <c r="M277" s="225" t="s">
        <v>1</v>
      </c>
      <c r="N277" s="226" t="s">
        <v>43</v>
      </c>
      <c r="O277" s="91"/>
      <c r="P277" s="227">
        <f>O277*H277</f>
        <v>0</v>
      </c>
      <c r="Q277" s="227">
        <v>0</v>
      </c>
      <c r="R277" s="227">
        <f>Q277*H277</f>
        <v>0</v>
      </c>
      <c r="S277" s="227">
        <v>0.0060000000000000001</v>
      </c>
      <c r="T277" s="228">
        <f>S277*H277</f>
        <v>0.12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29" t="s">
        <v>507</v>
      </c>
      <c r="AT277" s="229" t="s">
        <v>136</v>
      </c>
      <c r="AU277" s="229" t="s">
        <v>142</v>
      </c>
      <c r="AY277" s="17" t="s">
        <v>133</v>
      </c>
      <c r="BE277" s="230">
        <f>IF(N277="základní",J277,0)</f>
        <v>0</v>
      </c>
      <c r="BF277" s="230">
        <f>IF(N277="snížená",J277,0)</f>
        <v>0</v>
      </c>
      <c r="BG277" s="230">
        <f>IF(N277="zákl. přenesená",J277,0)</f>
        <v>0</v>
      </c>
      <c r="BH277" s="230">
        <f>IF(N277="sníž. přenesená",J277,0)</f>
        <v>0</v>
      </c>
      <c r="BI277" s="230">
        <f>IF(N277="nulová",J277,0)</f>
        <v>0</v>
      </c>
      <c r="BJ277" s="17" t="s">
        <v>142</v>
      </c>
      <c r="BK277" s="230">
        <f>ROUND(I277*H277,2)</f>
        <v>0</v>
      </c>
      <c r="BL277" s="17" t="s">
        <v>507</v>
      </c>
      <c r="BM277" s="229" t="s">
        <v>1356</v>
      </c>
    </row>
    <row r="278" s="2" customFormat="1">
      <c r="A278" s="38"/>
      <c r="B278" s="39"/>
      <c r="C278" s="40"/>
      <c r="D278" s="231" t="s">
        <v>144</v>
      </c>
      <c r="E278" s="40"/>
      <c r="F278" s="232" t="s">
        <v>1357</v>
      </c>
      <c r="G278" s="40"/>
      <c r="H278" s="40"/>
      <c r="I278" s="233"/>
      <c r="J278" s="40"/>
      <c r="K278" s="40"/>
      <c r="L278" s="44"/>
      <c r="M278" s="234"/>
      <c r="N278" s="235"/>
      <c r="O278" s="91"/>
      <c r="P278" s="91"/>
      <c r="Q278" s="91"/>
      <c r="R278" s="91"/>
      <c r="S278" s="91"/>
      <c r="T278" s="92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144</v>
      </c>
      <c r="AU278" s="17" t="s">
        <v>142</v>
      </c>
    </row>
    <row r="279" s="2" customFormat="1" ht="24.15" customHeight="1">
      <c r="A279" s="38"/>
      <c r="B279" s="39"/>
      <c r="C279" s="218" t="s">
        <v>637</v>
      </c>
      <c r="D279" s="218" t="s">
        <v>136</v>
      </c>
      <c r="E279" s="219" t="s">
        <v>1358</v>
      </c>
      <c r="F279" s="220" t="s">
        <v>1359</v>
      </c>
      <c r="G279" s="221" t="s">
        <v>321</v>
      </c>
      <c r="H279" s="222">
        <v>0.52400000000000002</v>
      </c>
      <c r="I279" s="223"/>
      <c r="J279" s="224">
        <f>ROUND(I279*H279,2)</f>
        <v>0</v>
      </c>
      <c r="K279" s="220" t="s">
        <v>140</v>
      </c>
      <c r="L279" s="44"/>
      <c r="M279" s="225" t="s">
        <v>1</v>
      </c>
      <c r="N279" s="226" t="s">
        <v>43</v>
      </c>
      <c r="O279" s="91"/>
      <c r="P279" s="227">
        <f>O279*H279</f>
        <v>0</v>
      </c>
      <c r="Q279" s="227">
        <v>0</v>
      </c>
      <c r="R279" s="227">
        <f>Q279*H279</f>
        <v>0</v>
      </c>
      <c r="S279" s="227">
        <v>0</v>
      </c>
      <c r="T279" s="228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9" t="s">
        <v>507</v>
      </c>
      <c r="AT279" s="229" t="s">
        <v>136</v>
      </c>
      <c r="AU279" s="229" t="s">
        <v>142</v>
      </c>
      <c r="AY279" s="17" t="s">
        <v>133</v>
      </c>
      <c r="BE279" s="230">
        <f>IF(N279="základní",J279,0)</f>
        <v>0</v>
      </c>
      <c r="BF279" s="230">
        <f>IF(N279="snížená",J279,0)</f>
        <v>0</v>
      </c>
      <c r="BG279" s="230">
        <f>IF(N279="zákl. přenesená",J279,0)</f>
        <v>0</v>
      </c>
      <c r="BH279" s="230">
        <f>IF(N279="sníž. přenesená",J279,0)</f>
        <v>0</v>
      </c>
      <c r="BI279" s="230">
        <f>IF(N279="nulová",J279,0)</f>
        <v>0</v>
      </c>
      <c r="BJ279" s="17" t="s">
        <v>142</v>
      </c>
      <c r="BK279" s="230">
        <f>ROUND(I279*H279,2)</f>
        <v>0</v>
      </c>
      <c r="BL279" s="17" t="s">
        <v>507</v>
      </c>
      <c r="BM279" s="229" t="s">
        <v>1360</v>
      </c>
    </row>
    <row r="280" s="2" customFormat="1">
      <c r="A280" s="38"/>
      <c r="B280" s="39"/>
      <c r="C280" s="40"/>
      <c r="D280" s="231" t="s">
        <v>144</v>
      </c>
      <c r="E280" s="40"/>
      <c r="F280" s="232" t="s">
        <v>1361</v>
      </c>
      <c r="G280" s="40"/>
      <c r="H280" s="40"/>
      <c r="I280" s="233"/>
      <c r="J280" s="40"/>
      <c r="K280" s="40"/>
      <c r="L280" s="44"/>
      <c r="M280" s="234"/>
      <c r="N280" s="235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144</v>
      </c>
      <c r="AU280" s="17" t="s">
        <v>142</v>
      </c>
    </row>
    <row r="281" s="2" customFormat="1" ht="24.15" customHeight="1">
      <c r="A281" s="38"/>
      <c r="B281" s="39"/>
      <c r="C281" s="218" t="s">
        <v>642</v>
      </c>
      <c r="D281" s="218" t="s">
        <v>136</v>
      </c>
      <c r="E281" s="219" t="s">
        <v>1362</v>
      </c>
      <c r="F281" s="220" t="s">
        <v>1363</v>
      </c>
      <c r="G281" s="221" t="s">
        <v>321</v>
      </c>
      <c r="H281" s="222">
        <v>7.8600000000000003</v>
      </c>
      <c r="I281" s="223"/>
      <c r="J281" s="224">
        <f>ROUND(I281*H281,2)</f>
        <v>0</v>
      </c>
      <c r="K281" s="220" t="s">
        <v>140</v>
      </c>
      <c r="L281" s="44"/>
      <c r="M281" s="225" t="s">
        <v>1</v>
      </c>
      <c r="N281" s="226" t="s">
        <v>43</v>
      </c>
      <c r="O281" s="91"/>
      <c r="P281" s="227">
        <f>O281*H281</f>
        <v>0</v>
      </c>
      <c r="Q281" s="227">
        <v>0</v>
      </c>
      <c r="R281" s="227">
        <f>Q281*H281</f>
        <v>0</v>
      </c>
      <c r="S281" s="227">
        <v>0</v>
      </c>
      <c r="T281" s="228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9" t="s">
        <v>507</v>
      </c>
      <c r="AT281" s="229" t="s">
        <v>136</v>
      </c>
      <c r="AU281" s="229" t="s">
        <v>142</v>
      </c>
      <c r="AY281" s="17" t="s">
        <v>133</v>
      </c>
      <c r="BE281" s="230">
        <f>IF(N281="základní",J281,0)</f>
        <v>0</v>
      </c>
      <c r="BF281" s="230">
        <f>IF(N281="snížená",J281,0)</f>
        <v>0</v>
      </c>
      <c r="BG281" s="230">
        <f>IF(N281="zákl. přenesená",J281,0)</f>
        <v>0</v>
      </c>
      <c r="BH281" s="230">
        <f>IF(N281="sníž. přenesená",J281,0)</f>
        <v>0</v>
      </c>
      <c r="BI281" s="230">
        <f>IF(N281="nulová",J281,0)</f>
        <v>0</v>
      </c>
      <c r="BJ281" s="17" t="s">
        <v>142</v>
      </c>
      <c r="BK281" s="230">
        <f>ROUND(I281*H281,2)</f>
        <v>0</v>
      </c>
      <c r="BL281" s="17" t="s">
        <v>507</v>
      </c>
      <c r="BM281" s="229" t="s">
        <v>1364</v>
      </c>
    </row>
    <row r="282" s="2" customFormat="1">
      <c r="A282" s="38"/>
      <c r="B282" s="39"/>
      <c r="C282" s="40"/>
      <c r="D282" s="231" t="s">
        <v>144</v>
      </c>
      <c r="E282" s="40"/>
      <c r="F282" s="232" t="s">
        <v>1365</v>
      </c>
      <c r="G282" s="40"/>
      <c r="H282" s="40"/>
      <c r="I282" s="233"/>
      <c r="J282" s="40"/>
      <c r="K282" s="40"/>
      <c r="L282" s="44"/>
      <c r="M282" s="234"/>
      <c r="N282" s="235"/>
      <c r="O282" s="91"/>
      <c r="P282" s="91"/>
      <c r="Q282" s="91"/>
      <c r="R282" s="91"/>
      <c r="S282" s="91"/>
      <c r="T282" s="92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144</v>
      </c>
      <c r="AU282" s="17" t="s">
        <v>142</v>
      </c>
    </row>
    <row r="283" s="13" customFormat="1">
      <c r="A283" s="13"/>
      <c r="B283" s="236"/>
      <c r="C283" s="237"/>
      <c r="D283" s="238" t="s">
        <v>151</v>
      </c>
      <c r="E283" s="237"/>
      <c r="F283" s="240" t="s">
        <v>1366</v>
      </c>
      <c r="G283" s="237"/>
      <c r="H283" s="241">
        <v>7.8600000000000003</v>
      </c>
      <c r="I283" s="242"/>
      <c r="J283" s="237"/>
      <c r="K283" s="237"/>
      <c r="L283" s="243"/>
      <c r="M283" s="244"/>
      <c r="N283" s="245"/>
      <c r="O283" s="245"/>
      <c r="P283" s="245"/>
      <c r="Q283" s="245"/>
      <c r="R283" s="245"/>
      <c r="S283" s="245"/>
      <c r="T283" s="246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7" t="s">
        <v>151</v>
      </c>
      <c r="AU283" s="247" t="s">
        <v>142</v>
      </c>
      <c r="AV283" s="13" t="s">
        <v>142</v>
      </c>
      <c r="AW283" s="13" t="s">
        <v>4</v>
      </c>
      <c r="AX283" s="13" t="s">
        <v>85</v>
      </c>
      <c r="AY283" s="247" t="s">
        <v>133</v>
      </c>
    </row>
    <row r="284" s="2" customFormat="1" ht="33" customHeight="1">
      <c r="A284" s="38"/>
      <c r="B284" s="39"/>
      <c r="C284" s="218" t="s">
        <v>648</v>
      </c>
      <c r="D284" s="218" t="s">
        <v>136</v>
      </c>
      <c r="E284" s="219" t="s">
        <v>1367</v>
      </c>
      <c r="F284" s="220" t="s">
        <v>342</v>
      </c>
      <c r="G284" s="221" t="s">
        <v>321</v>
      </c>
      <c r="H284" s="222">
        <v>0.52400000000000002</v>
      </c>
      <c r="I284" s="223"/>
      <c r="J284" s="224">
        <f>ROUND(I284*H284,2)</f>
        <v>0</v>
      </c>
      <c r="K284" s="220" t="s">
        <v>140</v>
      </c>
      <c r="L284" s="44"/>
      <c r="M284" s="225" t="s">
        <v>1</v>
      </c>
      <c r="N284" s="226" t="s">
        <v>43</v>
      </c>
      <c r="O284" s="91"/>
      <c r="P284" s="227">
        <f>O284*H284</f>
        <v>0</v>
      </c>
      <c r="Q284" s="227">
        <v>0</v>
      </c>
      <c r="R284" s="227">
        <f>Q284*H284</f>
        <v>0</v>
      </c>
      <c r="S284" s="227">
        <v>0</v>
      </c>
      <c r="T284" s="228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9" t="s">
        <v>507</v>
      </c>
      <c r="AT284" s="229" t="s">
        <v>136</v>
      </c>
      <c r="AU284" s="229" t="s">
        <v>142</v>
      </c>
      <c r="AY284" s="17" t="s">
        <v>133</v>
      </c>
      <c r="BE284" s="230">
        <f>IF(N284="základní",J284,0)</f>
        <v>0</v>
      </c>
      <c r="BF284" s="230">
        <f>IF(N284="snížená",J284,0)</f>
        <v>0</v>
      </c>
      <c r="BG284" s="230">
        <f>IF(N284="zákl. přenesená",J284,0)</f>
        <v>0</v>
      </c>
      <c r="BH284" s="230">
        <f>IF(N284="sníž. přenesená",J284,0)</f>
        <v>0</v>
      </c>
      <c r="BI284" s="230">
        <f>IF(N284="nulová",J284,0)</f>
        <v>0</v>
      </c>
      <c r="BJ284" s="17" t="s">
        <v>142</v>
      </c>
      <c r="BK284" s="230">
        <f>ROUND(I284*H284,2)</f>
        <v>0</v>
      </c>
      <c r="BL284" s="17" t="s">
        <v>507</v>
      </c>
      <c r="BM284" s="229" t="s">
        <v>1368</v>
      </c>
    </row>
    <row r="285" s="2" customFormat="1">
      <c r="A285" s="38"/>
      <c r="B285" s="39"/>
      <c r="C285" s="40"/>
      <c r="D285" s="231" t="s">
        <v>144</v>
      </c>
      <c r="E285" s="40"/>
      <c r="F285" s="232" t="s">
        <v>1369</v>
      </c>
      <c r="G285" s="40"/>
      <c r="H285" s="40"/>
      <c r="I285" s="233"/>
      <c r="J285" s="40"/>
      <c r="K285" s="40"/>
      <c r="L285" s="44"/>
      <c r="M285" s="234"/>
      <c r="N285" s="235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144</v>
      </c>
      <c r="AU285" s="17" t="s">
        <v>142</v>
      </c>
    </row>
    <row r="286" s="12" customFormat="1" ht="25.92" customHeight="1">
      <c r="A286" s="12"/>
      <c r="B286" s="202"/>
      <c r="C286" s="203"/>
      <c r="D286" s="204" t="s">
        <v>76</v>
      </c>
      <c r="E286" s="205" t="s">
        <v>1370</v>
      </c>
      <c r="F286" s="205" t="s">
        <v>1371</v>
      </c>
      <c r="G286" s="203"/>
      <c r="H286" s="203"/>
      <c r="I286" s="206"/>
      <c r="J286" s="207">
        <f>BK286</f>
        <v>0</v>
      </c>
      <c r="K286" s="203"/>
      <c r="L286" s="208"/>
      <c r="M286" s="209"/>
      <c r="N286" s="210"/>
      <c r="O286" s="210"/>
      <c r="P286" s="211">
        <f>SUM(P287:P291)</f>
        <v>0</v>
      </c>
      <c r="Q286" s="210"/>
      <c r="R286" s="211">
        <f>SUM(R287:R291)</f>
        <v>0</v>
      </c>
      <c r="S286" s="210"/>
      <c r="T286" s="212">
        <f>SUM(T287:T291)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13" t="s">
        <v>141</v>
      </c>
      <c r="AT286" s="214" t="s">
        <v>76</v>
      </c>
      <c r="AU286" s="214" t="s">
        <v>77</v>
      </c>
      <c r="AY286" s="213" t="s">
        <v>133</v>
      </c>
      <c r="BK286" s="215">
        <f>SUM(BK287:BK291)</f>
        <v>0</v>
      </c>
    </row>
    <row r="287" s="2" customFormat="1" ht="16.5" customHeight="1">
      <c r="A287" s="38"/>
      <c r="B287" s="39"/>
      <c r="C287" s="218" t="s">
        <v>653</v>
      </c>
      <c r="D287" s="218" t="s">
        <v>136</v>
      </c>
      <c r="E287" s="219" t="s">
        <v>1372</v>
      </c>
      <c r="F287" s="220" t="s">
        <v>1373</v>
      </c>
      <c r="G287" s="221" t="s">
        <v>1374</v>
      </c>
      <c r="H287" s="222">
        <v>1</v>
      </c>
      <c r="I287" s="223"/>
      <c r="J287" s="224">
        <f>ROUND(I287*H287,2)</f>
        <v>0</v>
      </c>
      <c r="K287" s="220" t="s">
        <v>1</v>
      </c>
      <c r="L287" s="44"/>
      <c r="M287" s="225" t="s">
        <v>1</v>
      </c>
      <c r="N287" s="226" t="s">
        <v>43</v>
      </c>
      <c r="O287" s="91"/>
      <c r="P287" s="227">
        <f>O287*H287</f>
        <v>0</v>
      </c>
      <c r="Q287" s="227">
        <v>0</v>
      </c>
      <c r="R287" s="227">
        <f>Q287*H287</f>
        <v>0</v>
      </c>
      <c r="S287" s="227">
        <v>0</v>
      </c>
      <c r="T287" s="228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9" t="s">
        <v>1375</v>
      </c>
      <c r="AT287" s="229" t="s">
        <v>136</v>
      </c>
      <c r="AU287" s="229" t="s">
        <v>85</v>
      </c>
      <c r="AY287" s="17" t="s">
        <v>133</v>
      </c>
      <c r="BE287" s="230">
        <f>IF(N287="základní",J287,0)</f>
        <v>0</v>
      </c>
      <c r="BF287" s="230">
        <f>IF(N287="snížená",J287,0)</f>
        <v>0</v>
      </c>
      <c r="BG287" s="230">
        <f>IF(N287="zákl. přenesená",J287,0)</f>
        <v>0</v>
      </c>
      <c r="BH287" s="230">
        <f>IF(N287="sníž. přenesená",J287,0)</f>
        <v>0</v>
      </c>
      <c r="BI287" s="230">
        <f>IF(N287="nulová",J287,0)</f>
        <v>0</v>
      </c>
      <c r="BJ287" s="17" t="s">
        <v>142</v>
      </c>
      <c r="BK287" s="230">
        <f>ROUND(I287*H287,2)</f>
        <v>0</v>
      </c>
      <c r="BL287" s="17" t="s">
        <v>1375</v>
      </c>
      <c r="BM287" s="229" t="s">
        <v>1376</v>
      </c>
    </row>
    <row r="288" s="2" customFormat="1" ht="24.15" customHeight="1">
      <c r="A288" s="38"/>
      <c r="B288" s="39"/>
      <c r="C288" s="218" t="s">
        <v>658</v>
      </c>
      <c r="D288" s="218" t="s">
        <v>136</v>
      </c>
      <c r="E288" s="219" t="s">
        <v>1377</v>
      </c>
      <c r="F288" s="220" t="s">
        <v>1378</v>
      </c>
      <c r="G288" s="221" t="s">
        <v>520</v>
      </c>
      <c r="H288" s="222">
        <v>8</v>
      </c>
      <c r="I288" s="223"/>
      <c r="J288" s="224">
        <f>ROUND(I288*H288,2)</f>
        <v>0</v>
      </c>
      <c r="K288" s="220" t="s">
        <v>140</v>
      </c>
      <c r="L288" s="44"/>
      <c r="M288" s="225" t="s">
        <v>1</v>
      </c>
      <c r="N288" s="226" t="s">
        <v>43</v>
      </c>
      <c r="O288" s="91"/>
      <c r="P288" s="227">
        <f>O288*H288</f>
        <v>0</v>
      </c>
      <c r="Q288" s="227">
        <v>0</v>
      </c>
      <c r="R288" s="227">
        <f>Q288*H288</f>
        <v>0</v>
      </c>
      <c r="S288" s="227">
        <v>0</v>
      </c>
      <c r="T288" s="228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9" t="s">
        <v>1375</v>
      </c>
      <c r="AT288" s="229" t="s">
        <v>136</v>
      </c>
      <c r="AU288" s="229" t="s">
        <v>85</v>
      </c>
      <c r="AY288" s="17" t="s">
        <v>133</v>
      </c>
      <c r="BE288" s="230">
        <f>IF(N288="základní",J288,0)</f>
        <v>0</v>
      </c>
      <c r="BF288" s="230">
        <f>IF(N288="snížená",J288,0)</f>
        <v>0</v>
      </c>
      <c r="BG288" s="230">
        <f>IF(N288="zákl. přenesená",J288,0)</f>
        <v>0</v>
      </c>
      <c r="BH288" s="230">
        <f>IF(N288="sníž. přenesená",J288,0)</f>
        <v>0</v>
      </c>
      <c r="BI288" s="230">
        <f>IF(N288="nulová",J288,0)</f>
        <v>0</v>
      </c>
      <c r="BJ288" s="17" t="s">
        <v>142</v>
      </c>
      <c r="BK288" s="230">
        <f>ROUND(I288*H288,2)</f>
        <v>0</v>
      </c>
      <c r="BL288" s="17" t="s">
        <v>1375</v>
      </c>
      <c r="BM288" s="229" t="s">
        <v>1379</v>
      </c>
    </row>
    <row r="289" s="2" customFormat="1">
      <c r="A289" s="38"/>
      <c r="B289" s="39"/>
      <c r="C289" s="40"/>
      <c r="D289" s="231" t="s">
        <v>144</v>
      </c>
      <c r="E289" s="40"/>
      <c r="F289" s="232" t="s">
        <v>1380</v>
      </c>
      <c r="G289" s="40"/>
      <c r="H289" s="40"/>
      <c r="I289" s="233"/>
      <c r="J289" s="40"/>
      <c r="K289" s="40"/>
      <c r="L289" s="44"/>
      <c r="M289" s="234"/>
      <c r="N289" s="235"/>
      <c r="O289" s="91"/>
      <c r="P289" s="91"/>
      <c r="Q289" s="91"/>
      <c r="R289" s="91"/>
      <c r="S289" s="91"/>
      <c r="T289" s="92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144</v>
      </c>
      <c r="AU289" s="17" t="s">
        <v>85</v>
      </c>
    </row>
    <row r="290" s="2" customFormat="1" ht="24.15" customHeight="1">
      <c r="A290" s="38"/>
      <c r="B290" s="39"/>
      <c r="C290" s="218" t="s">
        <v>662</v>
      </c>
      <c r="D290" s="218" t="s">
        <v>136</v>
      </c>
      <c r="E290" s="219" t="s">
        <v>1381</v>
      </c>
      <c r="F290" s="220" t="s">
        <v>1382</v>
      </c>
      <c r="G290" s="221" t="s">
        <v>520</v>
      </c>
      <c r="H290" s="222">
        <v>2</v>
      </c>
      <c r="I290" s="223"/>
      <c r="J290" s="224">
        <f>ROUND(I290*H290,2)</f>
        <v>0</v>
      </c>
      <c r="K290" s="220" t="s">
        <v>140</v>
      </c>
      <c r="L290" s="44"/>
      <c r="M290" s="225" t="s">
        <v>1</v>
      </c>
      <c r="N290" s="226" t="s">
        <v>43</v>
      </c>
      <c r="O290" s="91"/>
      <c r="P290" s="227">
        <f>O290*H290</f>
        <v>0</v>
      </c>
      <c r="Q290" s="227">
        <v>0</v>
      </c>
      <c r="R290" s="227">
        <f>Q290*H290</f>
        <v>0</v>
      </c>
      <c r="S290" s="227">
        <v>0</v>
      </c>
      <c r="T290" s="228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9" t="s">
        <v>1375</v>
      </c>
      <c r="AT290" s="229" t="s">
        <v>136</v>
      </c>
      <c r="AU290" s="229" t="s">
        <v>85</v>
      </c>
      <c r="AY290" s="17" t="s">
        <v>133</v>
      </c>
      <c r="BE290" s="230">
        <f>IF(N290="základní",J290,0)</f>
        <v>0</v>
      </c>
      <c r="BF290" s="230">
        <f>IF(N290="snížená",J290,0)</f>
        <v>0</v>
      </c>
      <c r="BG290" s="230">
        <f>IF(N290="zákl. přenesená",J290,0)</f>
        <v>0</v>
      </c>
      <c r="BH290" s="230">
        <f>IF(N290="sníž. přenesená",J290,0)</f>
        <v>0</v>
      </c>
      <c r="BI290" s="230">
        <f>IF(N290="nulová",J290,0)</f>
        <v>0</v>
      </c>
      <c r="BJ290" s="17" t="s">
        <v>142</v>
      </c>
      <c r="BK290" s="230">
        <f>ROUND(I290*H290,2)</f>
        <v>0</v>
      </c>
      <c r="BL290" s="17" t="s">
        <v>1375</v>
      </c>
      <c r="BM290" s="229" t="s">
        <v>1383</v>
      </c>
    </row>
    <row r="291" s="2" customFormat="1">
      <c r="A291" s="38"/>
      <c r="B291" s="39"/>
      <c r="C291" s="40"/>
      <c r="D291" s="231" t="s">
        <v>144</v>
      </c>
      <c r="E291" s="40"/>
      <c r="F291" s="232" t="s">
        <v>1384</v>
      </c>
      <c r="G291" s="40"/>
      <c r="H291" s="40"/>
      <c r="I291" s="233"/>
      <c r="J291" s="40"/>
      <c r="K291" s="40"/>
      <c r="L291" s="44"/>
      <c r="M291" s="234"/>
      <c r="N291" s="235"/>
      <c r="O291" s="91"/>
      <c r="P291" s="91"/>
      <c r="Q291" s="91"/>
      <c r="R291" s="91"/>
      <c r="S291" s="91"/>
      <c r="T291" s="92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144</v>
      </c>
      <c r="AU291" s="17" t="s">
        <v>85</v>
      </c>
    </row>
    <row r="292" s="12" customFormat="1" ht="25.92" customHeight="1">
      <c r="A292" s="12"/>
      <c r="B292" s="202"/>
      <c r="C292" s="203"/>
      <c r="D292" s="204" t="s">
        <v>76</v>
      </c>
      <c r="E292" s="205" t="s">
        <v>1385</v>
      </c>
      <c r="F292" s="205" t="s">
        <v>1386</v>
      </c>
      <c r="G292" s="203"/>
      <c r="H292" s="203"/>
      <c r="I292" s="206"/>
      <c r="J292" s="207">
        <f>BK292</f>
        <v>0</v>
      </c>
      <c r="K292" s="203"/>
      <c r="L292" s="208"/>
      <c r="M292" s="209"/>
      <c r="N292" s="210"/>
      <c r="O292" s="210"/>
      <c r="P292" s="211">
        <f>P293+P296+P299</f>
        <v>0</v>
      </c>
      <c r="Q292" s="210"/>
      <c r="R292" s="211">
        <f>R293+R296+R299</f>
        <v>0</v>
      </c>
      <c r="S292" s="210"/>
      <c r="T292" s="212">
        <f>T293+T296+T299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13" t="s">
        <v>169</v>
      </c>
      <c r="AT292" s="214" t="s">
        <v>76</v>
      </c>
      <c r="AU292" s="214" t="s">
        <v>77</v>
      </c>
      <c r="AY292" s="213" t="s">
        <v>133</v>
      </c>
      <c r="BK292" s="215">
        <f>BK293+BK296+BK299</f>
        <v>0</v>
      </c>
    </row>
    <row r="293" s="12" customFormat="1" ht="22.8" customHeight="1">
      <c r="A293" s="12"/>
      <c r="B293" s="202"/>
      <c r="C293" s="203"/>
      <c r="D293" s="204" t="s">
        <v>76</v>
      </c>
      <c r="E293" s="216" t="s">
        <v>1387</v>
      </c>
      <c r="F293" s="216" t="s">
        <v>1388</v>
      </c>
      <c r="G293" s="203"/>
      <c r="H293" s="203"/>
      <c r="I293" s="206"/>
      <c r="J293" s="217">
        <f>BK293</f>
        <v>0</v>
      </c>
      <c r="K293" s="203"/>
      <c r="L293" s="208"/>
      <c r="M293" s="209"/>
      <c r="N293" s="210"/>
      <c r="O293" s="210"/>
      <c r="P293" s="211">
        <f>SUM(P294:P295)</f>
        <v>0</v>
      </c>
      <c r="Q293" s="210"/>
      <c r="R293" s="211">
        <f>SUM(R294:R295)</f>
        <v>0</v>
      </c>
      <c r="S293" s="210"/>
      <c r="T293" s="212">
        <f>SUM(T294:T295)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13" t="s">
        <v>169</v>
      </c>
      <c r="AT293" s="214" t="s">
        <v>76</v>
      </c>
      <c r="AU293" s="214" t="s">
        <v>85</v>
      </c>
      <c r="AY293" s="213" t="s">
        <v>133</v>
      </c>
      <c r="BK293" s="215">
        <f>SUM(BK294:BK295)</f>
        <v>0</v>
      </c>
    </row>
    <row r="294" s="2" customFormat="1" ht="16.5" customHeight="1">
      <c r="A294" s="38"/>
      <c r="B294" s="39"/>
      <c r="C294" s="218" t="s">
        <v>667</v>
      </c>
      <c r="D294" s="218" t="s">
        <v>136</v>
      </c>
      <c r="E294" s="219" t="s">
        <v>1389</v>
      </c>
      <c r="F294" s="220" t="s">
        <v>1390</v>
      </c>
      <c r="G294" s="221" t="s">
        <v>1092</v>
      </c>
      <c r="H294" s="222">
        <v>1</v>
      </c>
      <c r="I294" s="223"/>
      <c r="J294" s="224">
        <f>ROUND(I294*H294,2)</f>
        <v>0</v>
      </c>
      <c r="K294" s="220" t="s">
        <v>140</v>
      </c>
      <c r="L294" s="44"/>
      <c r="M294" s="225" t="s">
        <v>1</v>
      </c>
      <c r="N294" s="226" t="s">
        <v>43</v>
      </c>
      <c r="O294" s="91"/>
      <c r="P294" s="227">
        <f>O294*H294</f>
        <v>0</v>
      </c>
      <c r="Q294" s="227">
        <v>0</v>
      </c>
      <c r="R294" s="227">
        <f>Q294*H294</f>
        <v>0</v>
      </c>
      <c r="S294" s="227">
        <v>0</v>
      </c>
      <c r="T294" s="228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9" t="s">
        <v>141</v>
      </c>
      <c r="AT294" s="229" t="s">
        <v>136</v>
      </c>
      <c r="AU294" s="229" t="s">
        <v>142</v>
      </c>
      <c r="AY294" s="17" t="s">
        <v>133</v>
      </c>
      <c r="BE294" s="230">
        <f>IF(N294="základní",J294,0)</f>
        <v>0</v>
      </c>
      <c r="BF294" s="230">
        <f>IF(N294="snížená",J294,0)</f>
        <v>0</v>
      </c>
      <c r="BG294" s="230">
        <f>IF(N294="zákl. přenesená",J294,0)</f>
        <v>0</v>
      </c>
      <c r="BH294" s="230">
        <f>IF(N294="sníž. přenesená",J294,0)</f>
        <v>0</v>
      </c>
      <c r="BI294" s="230">
        <f>IF(N294="nulová",J294,0)</f>
        <v>0</v>
      </c>
      <c r="BJ294" s="17" t="s">
        <v>142</v>
      </c>
      <c r="BK294" s="230">
        <f>ROUND(I294*H294,2)</f>
        <v>0</v>
      </c>
      <c r="BL294" s="17" t="s">
        <v>141</v>
      </c>
      <c r="BM294" s="229" t="s">
        <v>1391</v>
      </c>
    </row>
    <row r="295" s="2" customFormat="1">
      <c r="A295" s="38"/>
      <c r="B295" s="39"/>
      <c r="C295" s="40"/>
      <c r="D295" s="231" t="s">
        <v>144</v>
      </c>
      <c r="E295" s="40"/>
      <c r="F295" s="232" t="s">
        <v>1392</v>
      </c>
      <c r="G295" s="40"/>
      <c r="H295" s="40"/>
      <c r="I295" s="233"/>
      <c r="J295" s="40"/>
      <c r="K295" s="40"/>
      <c r="L295" s="44"/>
      <c r="M295" s="234"/>
      <c r="N295" s="235"/>
      <c r="O295" s="91"/>
      <c r="P295" s="91"/>
      <c r="Q295" s="91"/>
      <c r="R295" s="91"/>
      <c r="S295" s="91"/>
      <c r="T295" s="92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144</v>
      </c>
      <c r="AU295" s="17" t="s">
        <v>142</v>
      </c>
    </row>
    <row r="296" s="12" customFormat="1" ht="22.8" customHeight="1">
      <c r="A296" s="12"/>
      <c r="B296" s="202"/>
      <c r="C296" s="203"/>
      <c r="D296" s="204" t="s">
        <v>76</v>
      </c>
      <c r="E296" s="216" t="s">
        <v>1393</v>
      </c>
      <c r="F296" s="216" t="s">
        <v>1394</v>
      </c>
      <c r="G296" s="203"/>
      <c r="H296" s="203"/>
      <c r="I296" s="206"/>
      <c r="J296" s="217">
        <f>BK296</f>
        <v>0</v>
      </c>
      <c r="K296" s="203"/>
      <c r="L296" s="208"/>
      <c r="M296" s="209"/>
      <c r="N296" s="210"/>
      <c r="O296" s="210"/>
      <c r="P296" s="211">
        <f>SUM(P297:P298)</f>
        <v>0</v>
      </c>
      <c r="Q296" s="210"/>
      <c r="R296" s="211">
        <f>SUM(R297:R298)</f>
        <v>0</v>
      </c>
      <c r="S296" s="210"/>
      <c r="T296" s="212">
        <f>SUM(T297:T298)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13" t="s">
        <v>169</v>
      </c>
      <c r="AT296" s="214" t="s">
        <v>76</v>
      </c>
      <c r="AU296" s="214" t="s">
        <v>85</v>
      </c>
      <c r="AY296" s="213" t="s">
        <v>133</v>
      </c>
      <c r="BK296" s="215">
        <f>SUM(BK297:BK298)</f>
        <v>0</v>
      </c>
    </row>
    <row r="297" s="2" customFormat="1" ht="16.5" customHeight="1">
      <c r="A297" s="38"/>
      <c r="B297" s="39"/>
      <c r="C297" s="218" t="s">
        <v>672</v>
      </c>
      <c r="D297" s="218" t="s">
        <v>136</v>
      </c>
      <c r="E297" s="219" t="s">
        <v>1395</v>
      </c>
      <c r="F297" s="220" t="s">
        <v>1396</v>
      </c>
      <c r="G297" s="221" t="s">
        <v>1092</v>
      </c>
      <c r="H297" s="222">
        <v>1</v>
      </c>
      <c r="I297" s="223"/>
      <c r="J297" s="224">
        <f>ROUND(I297*H297,2)</f>
        <v>0</v>
      </c>
      <c r="K297" s="220" t="s">
        <v>140</v>
      </c>
      <c r="L297" s="44"/>
      <c r="M297" s="225" t="s">
        <v>1</v>
      </c>
      <c r="N297" s="226" t="s">
        <v>43</v>
      </c>
      <c r="O297" s="91"/>
      <c r="P297" s="227">
        <f>O297*H297</f>
        <v>0</v>
      </c>
      <c r="Q297" s="227">
        <v>0</v>
      </c>
      <c r="R297" s="227">
        <f>Q297*H297</f>
        <v>0</v>
      </c>
      <c r="S297" s="227">
        <v>0</v>
      </c>
      <c r="T297" s="228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9" t="s">
        <v>141</v>
      </c>
      <c r="AT297" s="229" t="s">
        <v>136</v>
      </c>
      <c r="AU297" s="229" t="s">
        <v>142</v>
      </c>
      <c r="AY297" s="17" t="s">
        <v>133</v>
      </c>
      <c r="BE297" s="230">
        <f>IF(N297="základní",J297,0)</f>
        <v>0</v>
      </c>
      <c r="BF297" s="230">
        <f>IF(N297="snížená",J297,0)</f>
        <v>0</v>
      </c>
      <c r="BG297" s="230">
        <f>IF(N297="zákl. přenesená",J297,0)</f>
        <v>0</v>
      </c>
      <c r="BH297" s="230">
        <f>IF(N297="sníž. přenesená",J297,0)</f>
        <v>0</v>
      </c>
      <c r="BI297" s="230">
        <f>IF(N297="nulová",J297,0)</f>
        <v>0</v>
      </c>
      <c r="BJ297" s="17" t="s">
        <v>142</v>
      </c>
      <c r="BK297" s="230">
        <f>ROUND(I297*H297,2)</f>
        <v>0</v>
      </c>
      <c r="BL297" s="17" t="s">
        <v>141</v>
      </c>
      <c r="BM297" s="229" t="s">
        <v>1397</v>
      </c>
    </row>
    <row r="298" s="2" customFormat="1">
      <c r="A298" s="38"/>
      <c r="B298" s="39"/>
      <c r="C298" s="40"/>
      <c r="D298" s="231" t="s">
        <v>144</v>
      </c>
      <c r="E298" s="40"/>
      <c r="F298" s="232" t="s">
        <v>1398</v>
      </c>
      <c r="G298" s="40"/>
      <c r="H298" s="40"/>
      <c r="I298" s="233"/>
      <c r="J298" s="40"/>
      <c r="K298" s="40"/>
      <c r="L298" s="44"/>
      <c r="M298" s="234"/>
      <c r="N298" s="235"/>
      <c r="O298" s="91"/>
      <c r="P298" s="91"/>
      <c r="Q298" s="91"/>
      <c r="R298" s="91"/>
      <c r="S298" s="91"/>
      <c r="T298" s="9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144</v>
      </c>
      <c r="AU298" s="17" t="s">
        <v>142</v>
      </c>
    </row>
    <row r="299" s="12" customFormat="1" ht="22.8" customHeight="1">
      <c r="A299" s="12"/>
      <c r="B299" s="202"/>
      <c r="C299" s="203"/>
      <c r="D299" s="204" t="s">
        <v>76</v>
      </c>
      <c r="E299" s="216" t="s">
        <v>1399</v>
      </c>
      <c r="F299" s="216" t="s">
        <v>1400</v>
      </c>
      <c r="G299" s="203"/>
      <c r="H299" s="203"/>
      <c r="I299" s="206"/>
      <c r="J299" s="217">
        <f>BK299</f>
        <v>0</v>
      </c>
      <c r="K299" s="203"/>
      <c r="L299" s="208"/>
      <c r="M299" s="209"/>
      <c r="N299" s="210"/>
      <c r="O299" s="210"/>
      <c r="P299" s="211">
        <f>SUM(P300:P301)</f>
        <v>0</v>
      </c>
      <c r="Q299" s="210"/>
      <c r="R299" s="211">
        <f>SUM(R300:R301)</f>
        <v>0</v>
      </c>
      <c r="S299" s="210"/>
      <c r="T299" s="212">
        <f>SUM(T300:T301)</f>
        <v>0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13" t="s">
        <v>169</v>
      </c>
      <c r="AT299" s="214" t="s">
        <v>76</v>
      </c>
      <c r="AU299" s="214" t="s">
        <v>85</v>
      </c>
      <c r="AY299" s="213" t="s">
        <v>133</v>
      </c>
      <c r="BK299" s="215">
        <f>SUM(BK300:BK301)</f>
        <v>0</v>
      </c>
    </row>
    <row r="300" s="2" customFormat="1" ht="16.5" customHeight="1">
      <c r="A300" s="38"/>
      <c r="B300" s="39"/>
      <c r="C300" s="218" t="s">
        <v>676</v>
      </c>
      <c r="D300" s="218" t="s">
        <v>136</v>
      </c>
      <c r="E300" s="219" t="s">
        <v>1401</v>
      </c>
      <c r="F300" s="220" t="s">
        <v>1402</v>
      </c>
      <c r="G300" s="221" t="s">
        <v>1092</v>
      </c>
      <c r="H300" s="222">
        <v>1</v>
      </c>
      <c r="I300" s="223"/>
      <c r="J300" s="224">
        <f>ROUND(I300*H300,2)</f>
        <v>0</v>
      </c>
      <c r="K300" s="220" t="s">
        <v>140</v>
      </c>
      <c r="L300" s="44"/>
      <c r="M300" s="225" t="s">
        <v>1</v>
      </c>
      <c r="N300" s="226" t="s">
        <v>43</v>
      </c>
      <c r="O300" s="91"/>
      <c r="P300" s="227">
        <f>O300*H300</f>
        <v>0</v>
      </c>
      <c r="Q300" s="227">
        <v>0</v>
      </c>
      <c r="R300" s="227">
        <f>Q300*H300</f>
        <v>0</v>
      </c>
      <c r="S300" s="227">
        <v>0</v>
      </c>
      <c r="T300" s="228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9" t="s">
        <v>141</v>
      </c>
      <c r="AT300" s="229" t="s">
        <v>136</v>
      </c>
      <c r="AU300" s="229" t="s">
        <v>142</v>
      </c>
      <c r="AY300" s="17" t="s">
        <v>133</v>
      </c>
      <c r="BE300" s="230">
        <f>IF(N300="základní",J300,0)</f>
        <v>0</v>
      </c>
      <c r="BF300" s="230">
        <f>IF(N300="snížená",J300,0)</f>
        <v>0</v>
      </c>
      <c r="BG300" s="230">
        <f>IF(N300="zákl. přenesená",J300,0)</f>
        <v>0</v>
      </c>
      <c r="BH300" s="230">
        <f>IF(N300="sníž. přenesená",J300,0)</f>
        <v>0</v>
      </c>
      <c r="BI300" s="230">
        <f>IF(N300="nulová",J300,0)</f>
        <v>0</v>
      </c>
      <c r="BJ300" s="17" t="s">
        <v>142</v>
      </c>
      <c r="BK300" s="230">
        <f>ROUND(I300*H300,2)</f>
        <v>0</v>
      </c>
      <c r="BL300" s="17" t="s">
        <v>141</v>
      </c>
      <c r="BM300" s="229" t="s">
        <v>1403</v>
      </c>
    </row>
    <row r="301" s="2" customFormat="1">
      <c r="A301" s="38"/>
      <c r="B301" s="39"/>
      <c r="C301" s="40"/>
      <c r="D301" s="231" t="s">
        <v>144</v>
      </c>
      <c r="E301" s="40"/>
      <c r="F301" s="232" t="s">
        <v>1404</v>
      </c>
      <c r="G301" s="40"/>
      <c r="H301" s="40"/>
      <c r="I301" s="233"/>
      <c r="J301" s="40"/>
      <c r="K301" s="40"/>
      <c r="L301" s="44"/>
      <c r="M301" s="285"/>
      <c r="N301" s="286"/>
      <c r="O301" s="287"/>
      <c r="P301" s="287"/>
      <c r="Q301" s="287"/>
      <c r="R301" s="287"/>
      <c r="S301" s="287"/>
      <c r="T301" s="28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144</v>
      </c>
      <c r="AU301" s="17" t="s">
        <v>142</v>
      </c>
    </row>
    <row r="302" s="2" customFormat="1" ht="6.96" customHeight="1">
      <c r="A302" s="38"/>
      <c r="B302" s="66"/>
      <c r="C302" s="67"/>
      <c r="D302" s="67"/>
      <c r="E302" s="67"/>
      <c r="F302" s="67"/>
      <c r="G302" s="67"/>
      <c r="H302" s="67"/>
      <c r="I302" s="67"/>
      <c r="J302" s="67"/>
      <c r="K302" s="67"/>
      <c r="L302" s="44"/>
      <c r="M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</row>
  </sheetData>
  <sheetProtection sheet="1" autoFilter="0" formatColumns="0" formatRows="0" objects="1" scenarios="1" spinCount="100000" saltValue="VLUlIMorUsZKdME2sv4zg2wBT/aAVm/FxkI1etKeiL5/wMOtYxl4hWIsjEB62VL8SQvZ4o8wY3pyNhMam9g+Og==" hashValue="8/RfUKeyQIWwSI4obm3VV+G4cxy/YbnC9m+TDvat7QKwWyTlHd2dW7VNY8afdapEBMX9nodrF8qgV44VUEh7Lg==" algorithmName="SHA-512" password="CC35"/>
  <autoFilter ref="C131:K301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hyperlinks>
    <hyperlink ref="F136" r:id="rId1" display="https://podminky.urs.cz/item/CS_URS_2024_01/741120501"/>
    <hyperlink ref="F140" r:id="rId2" display="https://podminky.urs.cz/item/CS_URS_2024_01/741122024"/>
    <hyperlink ref="F144" r:id="rId3" display="https://podminky.urs.cz/item/CS_URS_2024_01/741122015"/>
    <hyperlink ref="F148" r:id="rId4" display="https://podminky.urs.cz/item/CS_URS_2024_01/741122016"/>
    <hyperlink ref="F152" r:id="rId5" display="https://podminky.urs.cz/item/CS_URS_2024_01/741122031"/>
    <hyperlink ref="F156" r:id="rId6" display="https://podminky.urs.cz/item/CS_URS_2024_01/741310201"/>
    <hyperlink ref="F159" r:id="rId7" display="https://podminky.urs.cz/item/CS_URS_2024_01/741130001"/>
    <hyperlink ref="F161" r:id="rId8" display="https://podminky.urs.cz/item/CS_URS_2024_01/741130005"/>
    <hyperlink ref="F168" r:id="rId9" display="https://podminky.urs.cz/item/CS_URS_2024_01/741310233"/>
    <hyperlink ref="F171" r:id="rId10" display="https://podminky.urs.cz/item/CS_URS_2024_01/741330311"/>
    <hyperlink ref="F175" r:id="rId11" display="https://podminky.urs.cz/item/CS_URS_2024_01/741313033"/>
    <hyperlink ref="F178" r:id="rId12" display="https://podminky.urs.cz/item/CS_URS_2024_01/741331075"/>
    <hyperlink ref="F181" r:id="rId13" display="https://podminky.urs.cz/item/CS_URS_2024_01/741372062"/>
    <hyperlink ref="F184" r:id="rId14" display="https://podminky.urs.cz/item/CS_URS_2024_01/741810002"/>
    <hyperlink ref="F186" r:id="rId15" display="https://podminky.urs.cz/item/CS_URS_2024_01/998741121"/>
    <hyperlink ref="F189" r:id="rId16" display="https://podminky.urs.cz/item/CS_URS_2024_01/742111200"/>
    <hyperlink ref="F192" r:id="rId17" display="https://podminky.urs.cz/item/CS_URS_2024_01/742210121"/>
    <hyperlink ref="F195" r:id="rId18" display="https://podminky.urs.cz/item/CS_URS_2024_01/742310006"/>
    <hyperlink ref="F201" r:id="rId19" display="https://podminky.urs.cz/item/CS_URS_2024_01/741110001"/>
    <hyperlink ref="F204" r:id="rId20" display="https://podminky.urs.cz/item/CS_URS_2024_01/741112001"/>
    <hyperlink ref="F207" r:id="rId21" display="https://podminky.urs.cz/item/CS_URS_2024_01/741112011"/>
    <hyperlink ref="F210" r:id="rId22" display="https://podminky.urs.cz/item/CS_URS_2024_01/741112353"/>
    <hyperlink ref="F212" r:id="rId23" display="https://podminky.urs.cz/item/CS_URS_2024_01/741110511"/>
    <hyperlink ref="F216" r:id="rId24" display="https://podminky.urs.cz/item/CS_URS_2024_01/747131400"/>
    <hyperlink ref="F220" r:id="rId25" display="https://podminky.urs.cz/item/CS_URS_2024_01/748121112"/>
    <hyperlink ref="F224" r:id="rId26" display="https://podminky.urs.cz/item/CS_URS_2024_01/749913110"/>
    <hyperlink ref="F228" r:id="rId27" display="https://podminky.urs.cz/item/CS_URS_2024_01/210100013"/>
    <hyperlink ref="F234" r:id="rId28" display="https://podminky.urs.cz/item/CS_URS_2024_01/210220321"/>
    <hyperlink ref="F237" r:id="rId29" display="https://podminky.urs.cz/item/CS_URS_2024_01/210220451"/>
    <hyperlink ref="F240" r:id="rId30" display="https://podminky.urs.cz/item/CS_URS_2024_01/210220451"/>
    <hyperlink ref="F249" r:id="rId31" display="https://podminky.urs.cz/item/CS_URS_2024_01/220111751"/>
    <hyperlink ref="F251" r:id="rId32" display="https://podminky.urs.cz/item/CS_URS_2024_01/220270242"/>
    <hyperlink ref="F256" r:id="rId33" display="https://podminky.urs.cz/item/CS_URS_2024_01/220301201"/>
    <hyperlink ref="F262" r:id="rId34" display="https://podminky.urs.cz/item/CS_URS_2024_01/742420111"/>
    <hyperlink ref="F266" r:id="rId35" display="https://podminky.urs.cz/item/CS_URS_2024_01/469971111"/>
    <hyperlink ref="F268" r:id="rId36" display="https://podminky.urs.cz/item/CS_URS_2024_01/468101121"/>
    <hyperlink ref="F270" r:id="rId37" display="https://podminky.urs.cz/item/CS_URS_2024_01/468081413"/>
    <hyperlink ref="F272" r:id="rId38" display="https://podminky.urs.cz/item/CS_URS_2024_01/460932111"/>
    <hyperlink ref="F275" r:id="rId39" display="https://podminky.urs.cz/item/CS_URS_2024_01/460932112"/>
    <hyperlink ref="F278" r:id="rId40" display="https://podminky.urs.cz/item/CS_URS_2024_01/468101422"/>
    <hyperlink ref="F280" r:id="rId41" display="https://podminky.urs.cz/item/CS_URS_2024_01/469972111"/>
    <hyperlink ref="F282" r:id="rId42" display="https://podminky.urs.cz/item/CS_URS_2024_01/469972121"/>
    <hyperlink ref="F285" r:id="rId43" display="https://podminky.urs.cz/item/CS_URS_2024_01/469973116"/>
    <hyperlink ref="F289" r:id="rId44" display="https://podminky.urs.cz/item/CS_URS_2024_01/HZS2221"/>
    <hyperlink ref="F291" r:id="rId45" display="https://podminky.urs.cz/item/CS_URS_2024_01/HZS2222"/>
    <hyperlink ref="F295" r:id="rId46" display="https://podminky.urs.cz/item/CS_URS_2024_01/013254000"/>
    <hyperlink ref="F298" r:id="rId47" display="https://podminky.urs.cz/item/CS_URS_2024_01/032903000"/>
    <hyperlink ref="F301" r:id="rId48" display="https://podminky.urs.cz/item/CS_URS_2024_01/0491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9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Neubauer Miroslav</dc:creator>
  <cp:lastModifiedBy>Neubauer Miroslav</cp:lastModifiedBy>
  <dcterms:created xsi:type="dcterms:W3CDTF">2024-03-22T15:38:18Z</dcterms:created>
  <dcterms:modified xsi:type="dcterms:W3CDTF">2024-03-22T15:38:24Z</dcterms:modified>
</cp:coreProperties>
</file>