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riroda\ZELEN\Vysadba\PD a PARKY\PD K Hesovu\PD pro VR\VR\"/>
    </mc:Choice>
  </mc:AlternateContent>
  <xr:revisionPtr revIDLastSave="0" documentId="13_ncr:1_{2799C1E7-A534-4A59-9F2C-F277359BE1CA}" xr6:coauthVersionLast="47" xr6:coauthVersionMax="47" xr10:uidLastSave="{00000000-0000-0000-0000-000000000000}"/>
  <bookViews>
    <workbookView xWindow="57480" yWindow="4185" windowWidth="29040" windowHeight="15720" xr2:uid="{ABAA2908-5B25-40B5-A861-DECE827712AB}"/>
  </bookViews>
  <sheets>
    <sheet name="List1" sheetId="1" r:id="rId1"/>
  </sheets>
  <definedNames>
    <definedName name="_xlnm.Print_Titles" localSheetId="0">List1!$1:$1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F62" i="1"/>
  <c r="G19" i="1" l="1"/>
  <c r="G20" i="1"/>
  <c r="G21" i="1"/>
  <c r="G22" i="1"/>
  <c r="G23" i="1"/>
  <c r="G24" i="1"/>
  <c r="G25" i="1"/>
  <c r="G28" i="1"/>
  <c r="G29" i="1"/>
  <c r="G30" i="1"/>
  <c r="G31" i="1"/>
  <c r="G32" i="1"/>
  <c r="G33" i="1"/>
  <c r="G34" i="1"/>
  <c r="G35" i="1"/>
  <c r="G44" i="1"/>
  <c r="G45" i="1"/>
  <c r="G46" i="1"/>
  <c r="G48" i="1"/>
  <c r="G49" i="1"/>
  <c r="G50" i="1"/>
  <c r="G51" i="1"/>
  <c r="F70" i="1" l="1"/>
  <c r="G73" i="1" l="1"/>
  <c r="F26" i="1"/>
  <c r="G26" i="1" s="1"/>
  <c r="F71" i="1" l="1"/>
  <c r="F11" i="1"/>
  <c r="F10" i="1"/>
  <c r="F14" i="1" l="1"/>
  <c r="F72" i="1"/>
  <c r="F69" i="1" l="1"/>
  <c r="G80" i="1"/>
  <c r="G67" i="1" l="1"/>
  <c r="G71" i="1"/>
  <c r="G72" i="1"/>
  <c r="G74" i="1"/>
  <c r="G70" i="1" l="1"/>
  <c r="G69" i="1"/>
  <c r="F68" i="1"/>
  <c r="G68" i="1" s="1"/>
  <c r="F65" i="1"/>
  <c r="G65" i="1" s="1"/>
  <c r="G64" i="1"/>
  <c r="F63" i="1"/>
  <c r="G63" i="1" s="1"/>
  <c r="F43" i="1" l="1"/>
  <c r="G43" i="1" s="1"/>
  <c r="G59" i="1"/>
  <c r="F38" i="1"/>
  <c r="G38" i="1" l="1"/>
  <c r="F137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18" i="1"/>
  <c r="F148" i="1"/>
  <c r="G140" i="1"/>
  <c r="G141" i="1"/>
  <c r="G142" i="1"/>
  <c r="G143" i="1"/>
  <c r="G144" i="1"/>
  <c r="G145" i="1"/>
  <c r="G146" i="1"/>
  <c r="G147" i="1"/>
  <c r="G139" i="1"/>
  <c r="F113" i="1"/>
  <c r="F114" i="1" s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91" i="1"/>
  <c r="G148" i="1" l="1"/>
  <c r="G113" i="1"/>
  <c r="G137" i="1"/>
  <c r="F13" i="1"/>
  <c r="G150" i="1" l="1"/>
  <c r="G114" i="1"/>
  <c r="F66" i="1"/>
  <c r="G66" i="1" s="1"/>
  <c r="G77" i="1" l="1"/>
  <c r="G78" i="1"/>
  <c r="G79" i="1"/>
  <c r="G81" i="1"/>
  <c r="G82" i="1"/>
  <c r="G83" i="1"/>
  <c r="G84" i="1"/>
  <c r="G85" i="1"/>
  <c r="F27" i="1" l="1"/>
  <c r="G27" i="1" s="1"/>
  <c r="F47" i="1"/>
  <c r="G47" i="1" s="1"/>
  <c r="F75" i="1" l="1"/>
  <c r="G75" i="1" s="1"/>
  <c r="F18" i="1" l="1"/>
  <c r="G18" i="1" s="1"/>
  <c r="G61" i="1" l="1"/>
  <c r="G58" i="1" l="1"/>
  <c r="F154" i="1" l="1"/>
  <c r="F39" i="1" l="1"/>
  <c r="F155" i="1"/>
  <c r="F42" i="1"/>
  <c r="G42" i="1" l="1"/>
  <c r="G39" i="1"/>
  <c r="F37" i="1"/>
  <c r="F41" i="1"/>
  <c r="G41" i="1" s="1"/>
  <c r="G37" i="1" l="1"/>
  <c r="F149" i="1"/>
  <c r="F156" i="1"/>
  <c r="F36" i="1" l="1"/>
  <c r="G36" i="1" s="1"/>
  <c r="F40" i="1"/>
  <c r="G40" i="1" s="1"/>
  <c r="G149" i="1" l="1"/>
  <c r="G60" i="1"/>
  <c r="G52" i="1" l="1"/>
  <c r="G62" i="1" l="1"/>
  <c r="G86" i="1" l="1"/>
  <c r="G161" i="1" l="1"/>
  <c r="G151" i="1"/>
  <c r="G162" i="1" s="1"/>
  <c r="G164" i="1" l="1"/>
  <c r="G165" i="1" s="1"/>
  <c r="G167" i="1" s="1"/>
  <c r="G168" i="1" s="1"/>
</calcChain>
</file>

<file path=xl/sharedStrings.xml><?xml version="1.0" encoding="utf-8"?>
<sst xmlns="http://schemas.openxmlformats.org/spreadsheetml/2006/main" count="465" uniqueCount="277">
  <si>
    <t>Číslo položky ceníku</t>
  </si>
  <si>
    <t>M.j.</t>
  </si>
  <si>
    <t>Jednotková cena</t>
  </si>
  <si>
    <t>Množství</t>
  </si>
  <si>
    <t>Náklady celkem</t>
  </si>
  <si>
    <t>Poznámka</t>
  </si>
  <si>
    <t>823-1, 823-2</t>
  </si>
  <si>
    <t xml:space="preserve">PLOCHY A ÚPRAVY ÚZEMÍ    </t>
  </si>
  <si>
    <r>
      <t>m</t>
    </r>
    <r>
      <rPr>
        <vertAlign val="superscript"/>
        <sz val="8"/>
        <color rgb="FF000000"/>
        <rFont val="Segoe UI"/>
        <family val="2"/>
        <charset val="238"/>
      </rPr>
      <t>2</t>
    </r>
  </si>
  <si>
    <t>kus</t>
  </si>
  <si>
    <t>t</t>
  </si>
  <si>
    <t>ks</t>
  </si>
  <si>
    <t>SPECIFIKACE</t>
  </si>
  <si>
    <t>Zahradnický materiál</t>
  </si>
  <si>
    <t>m</t>
  </si>
  <si>
    <t>kg</t>
  </si>
  <si>
    <t>m3</t>
  </si>
  <si>
    <t>zahr. materiál celkem</t>
  </si>
  <si>
    <t>v 30-40</t>
  </si>
  <si>
    <t>CIBULOVINY</t>
  </si>
  <si>
    <t>Sadební materiál</t>
  </si>
  <si>
    <t xml:space="preserve">LISTNATÉ KEŘE CELKEM </t>
  </si>
  <si>
    <t>CELKEM KEŘŮ A PNOUCÍCH DŘEVIN</t>
  </si>
  <si>
    <t xml:space="preserve">CIBULOVINY CELKEM </t>
  </si>
  <si>
    <t>SPECIFIKACE   -  celkem</t>
  </si>
  <si>
    <t>PLOCHY A ÚPRAVY ÚZEMÍ CELKEM</t>
  </si>
  <si>
    <t>Kč</t>
  </si>
  <si>
    <t>SPECIFIKACE CELKEM</t>
  </si>
  <si>
    <t>SOUČET</t>
  </si>
  <si>
    <t>DPH 21%</t>
  </si>
  <si>
    <t>SADOVÉ ÚPRAVY CELKEM</t>
  </si>
  <si>
    <t>LISTNATÉ KEŘE A PNOUCÍ DŘEVINY</t>
  </si>
  <si>
    <t xml:space="preserve">TRVALKY A OKRASNÉ TRÁVY -  CELKEM </t>
  </si>
  <si>
    <t>CELKEM KVĚTIN</t>
  </si>
  <si>
    <t>sadební materiál celkem</t>
  </si>
  <si>
    <t>LISTNATÉ KEŘE A PNOUCÍ DŘEVINY- CELKEM</t>
  </si>
  <si>
    <t>TRVALKY - CELKEM</t>
  </si>
  <si>
    <t xml:space="preserve">CIBULOVINY -  CELKEM </t>
  </si>
  <si>
    <t xml:space="preserve">Zkrácený popis                                                                    </t>
  </si>
  <si>
    <t>MAT</t>
  </si>
  <si>
    <t>Corylus avellana</t>
  </si>
  <si>
    <t>líska obecná</t>
  </si>
  <si>
    <t>TRVALKY</t>
  </si>
  <si>
    <t>keře</t>
  </si>
  <si>
    <t xml:space="preserve">jen  okrasné stromy a keře </t>
  </si>
  <si>
    <t>stromy</t>
  </si>
  <si>
    <t>Potentilla fruticosa ´Hendlin´(=Bella Lindsey)</t>
  </si>
  <si>
    <t>mochna křovitá´Hendlin'- žlutá, nízká do 0,5m</t>
  </si>
  <si>
    <t>Spiraea x bumalda 'Anthony Waterer'</t>
  </si>
  <si>
    <t>tavolník nízký</t>
  </si>
  <si>
    <t>Syringa vulgaris</t>
  </si>
  <si>
    <t>Rosa 'The Fairy'</t>
  </si>
  <si>
    <t>růže pokryvná 'The Fairy' - jemně růžová plná</t>
  </si>
  <si>
    <t>Syringa meyeri 'Palibin'</t>
  </si>
  <si>
    <t xml:space="preserve">šeřík Meyerův 'Palibin' - nízký do v.1 m </t>
  </si>
  <si>
    <t>Totální herbicid</t>
  </si>
  <si>
    <t>l</t>
  </si>
  <si>
    <t>postřik 2x</t>
  </si>
  <si>
    <t>jemná modelace uhrabáním s odstraněním kamenů a nečistot</t>
  </si>
  <si>
    <t>vytyčení cest, odpočívadel, rabat, dětského hřiště, obrub</t>
  </si>
  <si>
    <t>PLOCHY A ÚPRAVY ÚZEMÍ   -  celkem</t>
  </si>
  <si>
    <r>
      <t>m</t>
    </r>
    <r>
      <rPr>
        <vertAlign val="superscript"/>
        <sz val="8"/>
        <color rgb="FF000000"/>
        <rFont val="Calibri"/>
        <family val="2"/>
        <charset val="238"/>
        <scheme val="minor"/>
      </rPr>
      <t>2</t>
    </r>
  </si>
  <si>
    <r>
      <t>Plošná úprava terénu</t>
    </r>
    <r>
      <rPr>
        <sz val="8"/>
        <color rgb="FF000000"/>
        <rFont val="Calibri"/>
        <family val="2"/>
        <charset val="238"/>
        <scheme val="minor"/>
      </rPr>
      <t> přes 500 m2 zemina skupiny 1 až 4 nerovnosti přes 50 do 100 mm v rovinně a svahu do 1:5</t>
    </r>
  </si>
  <si>
    <r>
      <t>Chemické odplevelení</t>
    </r>
    <r>
      <rPr>
        <sz val="8"/>
        <color rgb="FF000000"/>
        <rFont val="Calibri"/>
        <family val="2"/>
        <charset val="238"/>
        <scheme val="minor"/>
      </rPr>
      <t> před </t>
    </r>
    <r>
      <rPr>
        <b/>
        <sz val="8"/>
        <color rgb="FF000000"/>
        <rFont val="Calibri"/>
        <family val="2"/>
        <charset val="238"/>
        <scheme val="minor"/>
      </rPr>
      <t>založením</t>
    </r>
    <r>
      <rPr>
        <sz val="8"/>
        <color rgb="FF000000"/>
        <rFont val="Calibri"/>
        <family val="2"/>
        <charset val="238"/>
        <scheme val="minor"/>
      </rPr>
      <t> kultury přes 20 m2 postřikem na široko v rovině a svahu do 1:5 strojně</t>
    </r>
  </si>
  <si>
    <r>
      <t>Založení</t>
    </r>
    <r>
      <rPr>
        <sz val="8"/>
        <color rgb="FF000000"/>
        <rFont val="Calibri"/>
        <family val="2"/>
        <charset val="238"/>
        <scheme val="minor"/>
      </rPr>
      <t> </t>
    </r>
    <r>
      <rPr>
        <b/>
        <sz val="8"/>
        <color rgb="FF000000"/>
        <rFont val="Calibri"/>
        <family val="2"/>
        <charset val="238"/>
        <scheme val="minor"/>
      </rPr>
      <t>záhonu</t>
    </r>
    <r>
      <rPr>
        <sz val="8"/>
        <color rgb="FF000000"/>
        <rFont val="Calibri"/>
        <family val="2"/>
        <charset val="238"/>
        <scheme val="minor"/>
      </rPr>
      <t> v rovině a svahu do 1:5 zemina tř 1 a 2</t>
    </r>
  </si>
  <si>
    <r>
      <t>Vytyčení výsadeb zapojených nebo v záhonu</t>
    </r>
    <r>
      <rPr>
        <sz val="8"/>
        <color rgb="FF000000"/>
        <rFont val="Calibri"/>
        <family val="2"/>
        <charset val="238"/>
        <scheme val="minor"/>
      </rPr>
      <t> plochy přes 100 m2 s rozmístěním rostlin ve sponu</t>
    </r>
  </si>
  <si>
    <r>
      <t>Vytyčení</t>
    </r>
    <r>
      <rPr>
        <sz val="8"/>
        <color rgb="FF000000"/>
        <rFont val="Calibri"/>
        <family val="2"/>
        <charset val="238"/>
        <scheme val="minor"/>
      </rPr>
      <t> výsadeb s rozmístěním solitérních rostlin přes 10 do 50 kusů</t>
    </r>
  </si>
  <si>
    <r>
      <t>Vytyčení</t>
    </r>
    <r>
      <rPr>
        <sz val="8"/>
        <color rgb="FF000000"/>
        <rFont val="Calibri"/>
        <family val="2"/>
        <charset val="238"/>
        <scheme val="minor"/>
      </rPr>
      <t> </t>
    </r>
    <r>
      <rPr>
        <b/>
        <sz val="8"/>
        <color rgb="FF000000"/>
        <rFont val="Calibri"/>
        <family val="2"/>
        <charset val="238"/>
        <scheme val="minor"/>
      </rPr>
      <t>ploch</t>
    </r>
    <r>
      <rPr>
        <sz val="8"/>
        <color rgb="FF000000"/>
        <rFont val="Calibri"/>
        <family val="2"/>
        <charset val="238"/>
        <scheme val="minor"/>
      </rPr>
      <t> přes 100 m2 s rozmístěním rabat a jiných prvků v rovině</t>
    </r>
  </si>
  <si>
    <r>
      <t>Odkopávky</t>
    </r>
    <r>
      <rPr>
        <sz val="8"/>
        <color rgb="FF000000"/>
        <rFont val="Calibri"/>
        <family val="2"/>
        <charset val="238"/>
        <scheme val="minor"/>
      </rPr>
      <t> a prokopávky nezapažené v hornině třídy těžitelnosti I skupiny 1 a 2 objem do 500 m3 strojně</t>
    </r>
  </si>
  <si>
    <r>
      <t>m</t>
    </r>
    <r>
      <rPr>
        <vertAlign val="superscript"/>
        <sz val="8"/>
        <color rgb="FF000000"/>
        <rFont val="Calibri"/>
        <family val="2"/>
        <charset val="238"/>
        <scheme val="minor"/>
      </rPr>
      <t>3</t>
    </r>
  </si>
  <si>
    <r>
      <t>Jamky</t>
    </r>
    <r>
      <rPr>
        <sz val="8"/>
        <color rgb="FF000000"/>
        <rFont val="Calibri"/>
        <family val="2"/>
        <charset val="238"/>
        <scheme val="minor"/>
      </rPr>
      <t> pro výsadbu s výměnou </t>
    </r>
    <r>
      <rPr>
        <b/>
        <sz val="8"/>
        <color rgb="FF000000"/>
        <rFont val="Calibri"/>
        <family val="2"/>
        <charset val="238"/>
        <scheme val="minor"/>
      </rPr>
      <t>50</t>
    </r>
    <r>
      <rPr>
        <sz val="8"/>
        <color rgb="FF000000"/>
        <rFont val="Calibri"/>
        <family val="2"/>
        <charset val="238"/>
        <scheme val="minor"/>
      </rPr>
      <t> % půdy zeminy tř 1 až 4 objem do 0,005 m3 v rovině a svahu do 1:5</t>
    </r>
  </si>
  <si>
    <r>
      <t>Jamky</t>
    </r>
    <r>
      <rPr>
        <sz val="8"/>
        <color rgb="FF000000"/>
        <rFont val="Calibri"/>
        <family val="2"/>
        <charset val="238"/>
        <scheme val="minor"/>
      </rPr>
      <t> pro výsadbu s výměnou </t>
    </r>
    <r>
      <rPr>
        <b/>
        <sz val="8"/>
        <color rgb="FF000000"/>
        <rFont val="Calibri"/>
        <family val="2"/>
        <charset val="238"/>
        <scheme val="minor"/>
      </rPr>
      <t>50</t>
    </r>
    <r>
      <rPr>
        <sz val="8"/>
        <color rgb="FF000000"/>
        <rFont val="Calibri"/>
        <family val="2"/>
        <charset val="238"/>
        <scheme val="minor"/>
      </rPr>
      <t> % půdy zeminy tř 1 až 4 objem do 0,01 m3 v rovině a svahu do 1:5</t>
    </r>
  </si>
  <si>
    <r>
      <t>Výsadba</t>
    </r>
    <r>
      <rPr>
        <sz val="8"/>
        <color rgb="FF000000"/>
        <rFont val="Calibri"/>
        <family val="2"/>
        <charset val="238"/>
        <scheme val="minor"/>
      </rPr>
      <t> květin hrnkových D květináče do 120 mm</t>
    </r>
  </si>
  <si>
    <r>
      <t>Výsadba</t>
    </r>
    <r>
      <rPr>
        <sz val="8"/>
        <color rgb="FF000000"/>
        <rFont val="Calibri"/>
        <family val="2"/>
        <charset val="238"/>
        <scheme val="minor"/>
      </rPr>
      <t> dřeviny</t>
    </r>
    <r>
      <rPr>
        <b/>
        <sz val="8"/>
        <color rgb="FF000000"/>
        <rFont val="Calibri"/>
        <family val="2"/>
        <charset val="238"/>
        <scheme val="minor"/>
      </rPr>
      <t xml:space="preserve"> s balem</t>
    </r>
    <r>
      <rPr>
        <sz val="8"/>
        <color rgb="FF000000"/>
        <rFont val="Calibri"/>
        <family val="2"/>
        <charset val="238"/>
        <scheme val="minor"/>
      </rPr>
      <t xml:space="preserve"> D do 0,1 m do jamky se zalitím v rovině a svahu do 1:5</t>
    </r>
  </si>
  <si>
    <r>
      <t xml:space="preserve">Hnojení půdy umělým hnojivem s rozdělením </t>
    </r>
    <r>
      <rPr>
        <sz val="8"/>
        <color rgb="FF000000"/>
        <rFont val="Calibri"/>
        <family val="2"/>
        <charset val="238"/>
        <scheme val="minor"/>
      </rPr>
      <t>k jednotlivým rostlinám v rovině nebo na svahu do 1:5 (5 tablety/strom, 3 tablety/keř)</t>
    </r>
  </si>
  <si>
    <r>
      <rPr>
        <b/>
        <sz val="8"/>
        <rFont val="Calibri"/>
        <family val="2"/>
        <charset val="238"/>
        <scheme val="minor"/>
      </rPr>
      <t>Zalití rostlin v</t>
    </r>
    <r>
      <rPr>
        <sz val="8"/>
        <rFont val="Calibri"/>
        <family val="2"/>
        <charset val="238"/>
        <scheme val="minor"/>
      </rPr>
      <t>odou plochy přes 20 m</t>
    </r>
    <r>
      <rPr>
        <vertAlign val="superscript"/>
        <sz val="8"/>
        <rFont val="Calibri"/>
        <family val="2"/>
        <charset val="238"/>
        <scheme val="minor"/>
      </rPr>
      <t xml:space="preserve">2 </t>
    </r>
    <r>
      <rPr>
        <sz val="8"/>
        <rFont val="Calibri"/>
        <family val="2"/>
        <charset val="238"/>
        <scheme val="minor"/>
      </rPr>
      <t xml:space="preserve">  /dle počasí</t>
    </r>
  </si>
  <si>
    <r>
      <t>m</t>
    </r>
    <r>
      <rPr>
        <vertAlign val="superscript"/>
        <sz val="8"/>
        <rFont val="Calibri"/>
        <family val="2"/>
        <charset val="238"/>
        <scheme val="minor"/>
      </rPr>
      <t>3</t>
    </r>
  </si>
  <si>
    <r>
      <t>Přesun hmot</t>
    </r>
    <r>
      <rPr>
        <sz val="8"/>
        <rFont val="Calibri"/>
        <family val="2"/>
        <charset val="238"/>
        <scheme val="minor"/>
      </rPr>
      <t xml:space="preserve"> pro sadovnické/stavební účely do 5000m vodorovně</t>
    </r>
  </si>
  <si>
    <r>
      <t>Hnojivo SILVAMIX</t>
    </r>
    <r>
      <rPr>
        <sz val="9"/>
        <rFont val="Calibri"/>
        <family val="2"/>
        <charset val="238"/>
        <scheme val="minor"/>
      </rPr>
      <t xml:space="preserve"> /5ks na 1 okr.strom, 3 ks na 1 okr. keř) (1 tableta=10g )</t>
    </r>
  </si>
  <si>
    <r>
      <t>Mulč - borka</t>
    </r>
    <r>
      <rPr>
        <sz val="8"/>
        <rFont val="Calibri"/>
        <family val="2"/>
        <charset val="238"/>
        <scheme val="minor"/>
      </rPr>
      <t xml:space="preserve"> drcená pro mulčování stromů a keřových skupin výška vrstvy cca 10 cm</t>
    </r>
  </si>
  <si>
    <r>
      <t xml:space="preserve">celá plocha </t>
    </r>
    <r>
      <rPr>
        <b/>
        <sz val="6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 xml:space="preserve">2x, </t>
    </r>
    <r>
      <rPr>
        <sz val="11"/>
        <rFont val="Calibri"/>
        <family val="2"/>
        <charset val="238"/>
        <scheme val="minor"/>
      </rPr>
      <t xml:space="preserve"> </t>
    </r>
  </si>
  <si>
    <t>trvalky</t>
  </si>
  <si>
    <t>cibuloviny</t>
  </si>
  <si>
    <r>
      <t>Jamky</t>
    </r>
    <r>
      <rPr>
        <sz val="8"/>
        <color rgb="FF000000"/>
        <rFont val="Calibri"/>
        <family val="2"/>
        <charset val="238"/>
        <scheme val="minor"/>
      </rPr>
      <t> pro </t>
    </r>
    <r>
      <rPr>
        <b/>
        <sz val="8"/>
        <color rgb="FF000000"/>
        <rFont val="Calibri"/>
        <family val="2"/>
        <charset val="238"/>
        <scheme val="minor"/>
      </rPr>
      <t>výsadbu</t>
    </r>
    <r>
      <rPr>
        <sz val="8"/>
        <color rgb="FF000000"/>
        <rFont val="Calibri"/>
        <family val="2"/>
        <charset val="238"/>
        <scheme val="minor"/>
      </rPr>
      <t> s výměnou 50 % půdy zeminy skupiny 1 až 4 obj do 0,002 m3 v rovině a svahu do 1:5</t>
    </r>
  </si>
  <si>
    <r>
      <t>Založení parkového trávníku</t>
    </r>
    <r>
      <rPr>
        <sz val="8"/>
        <color rgb="FF000000"/>
        <rFont val="Calibri"/>
        <family val="2"/>
        <charset val="238"/>
        <scheme val="minor"/>
      </rPr>
      <t> výsevem pl do 1000 m2 v rovině a ve svahu do 1:5</t>
    </r>
  </si>
  <si>
    <r>
      <t>Uválcování trávníku</t>
    </r>
    <r>
      <rPr>
        <sz val="8"/>
        <color rgb="FF000000"/>
        <rFont val="Calibri"/>
        <family val="2"/>
        <charset val="238"/>
        <scheme val="minor"/>
      </rPr>
      <t> v rovině a svahu do 1:5</t>
    </r>
  </si>
  <si>
    <r>
      <t>Poplatek za uložení</t>
    </r>
    <r>
      <rPr>
        <sz val="8"/>
        <color rgb="FF000000"/>
        <rFont val="Calibri"/>
        <family val="2"/>
        <charset val="238"/>
        <scheme val="minor"/>
      </rPr>
      <t> na skládce (skládkovné) </t>
    </r>
    <r>
      <rPr>
        <b/>
        <sz val="8"/>
        <color rgb="FF000000"/>
        <rFont val="Calibri"/>
        <family val="2"/>
        <charset val="238"/>
        <scheme val="minor"/>
      </rPr>
      <t>zeminy</t>
    </r>
    <r>
      <rPr>
        <sz val="8"/>
        <color rgb="FF000000"/>
        <rFont val="Calibri"/>
        <family val="2"/>
        <charset val="238"/>
        <scheme val="minor"/>
      </rPr>
      <t> a kamení kód odpadu 17 05 04</t>
    </r>
  </si>
  <si>
    <r>
      <t>Zřízení vrstvy z </t>
    </r>
    <r>
      <rPr>
        <b/>
        <sz val="8"/>
        <color rgb="FF000000"/>
        <rFont val="Segoe UI"/>
        <family val="2"/>
        <charset val="238"/>
      </rPr>
      <t>geotextilie</t>
    </r>
    <r>
      <rPr>
        <sz val="8"/>
        <color rgb="FF000000"/>
        <rFont val="Segoe UI"/>
        <family val="2"/>
        <charset val="238"/>
      </rPr>
      <t> v rovině nebo ve sklonu do 1:5 š do 3 m</t>
    </r>
  </si>
  <si>
    <r>
      <t>Zřízení vrstvy z </t>
    </r>
    <r>
      <rPr>
        <b/>
        <sz val="8"/>
        <color rgb="FF000000"/>
        <rFont val="Segoe UI"/>
        <family val="2"/>
        <charset val="238"/>
      </rPr>
      <t>geotextilie</t>
    </r>
    <r>
      <rPr>
        <sz val="8"/>
        <color rgb="FF000000"/>
        <rFont val="Segoe UI"/>
        <family val="2"/>
        <charset val="238"/>
      </rPr>
      <t> v rovině nebo ve sklonu do 1:5 š přes 3 do 6 m</t>
    </r>
  </si>
  <si>
    <t>betonové prvky</t>
  </si>
  <si>
    <r>
      <t>m</t>
    </r>
    <r>
      <rPr>
        <vertAlign val="superscript"/>
        <sz val="8"/>
        <color rgb="FF000000"/>
        <rFont val="Segoe UI"/>
        <family val="2"/>
        <charset val="238"/>
      </rPr>
      <t>3</t>
    </r>
  </si>
  <si>
    <t>modelace terénních vln</t>
  </si>
  <si>
    <r>
      <t>Odkopávky a prokopávky nezapažené v hornině třídy těžitelnosti I skupiny 1 a 2 objem</t>
    </r>
    <r>
      <rPr>
        <sz val="8"/>
        <color rgb="FF000000"/>
        <rFont val="Calibri"/>
        <family val="2"/>
        <charset val="238"/>
        <scheme val="minor"/>
      </rPr>
      <t xml:space="preserve"> do 500 m3 strojně</t>
    </r>
  </si>
  <si>
    <r>
      <t>Příplatek</t>
    </r>
    <r>
      <rPr>
        <sz val="8"/>
        <color rgb="FF000000"/>
        <rFont val="Segoe UI"/>
        <family val="2"/>
        <charset val="238"/>
      </rPr>
      <t> k </t>
    </r>
    <r>
      <rPr>
        <b/>
        <sz val="8"/>
        <color rgb="FF000000"/>
        <rFont val="Segoe UI"/>
        <family val="2"/>
        <charset val="238"/>
      </rPr>
      <t>přesunu hmot</t>
    </r>
    <r>
      <rPr>
        <sz val="8"/>
        <color rgb="FF000000"/>
        <rFont val="Segoe UI"/>
        <family val="2"/>
        <charset val="238"/>
      </rPr>
      <t> pro zděné a monolitické zdi a valy za zvětšený přesun do 5000 m</t>
    </r>
  </si>
  <si>
    <t>včetně beton.prvků a kostek</t>
  </si>
  <si>
    <t>Forsythia x intermedia</t>
  </si>
  <si>
    <t>zlatice prostřední</t>
  </si>
  <si>
    <t>Potentilla frut.,např.'Super Red','Red Ace'</t>
  </si>
  <si>
    <t>mochna křovitá, červená v.do 0,6 m</t>
  </si>
  <si>
    <t>Prunus laurocerasus 'Etna' (oblý list)</t>
  </si>
  <si>
    <t>střemcha vavřínová, v do 2 m-nižší vzrůst</t>
  </si>
  <si>
    <t>Rhododendron</t>
  </si>
  <si>
    <t>pěnišník, výš.v dosp.do 1 m,v sortách</t>
  </si>
  <si>
    <t xml:space="preserve">Rhododendron </t>
  </si>
  <si>
    <t>pěnišník v sortách, výška v dosp.do 1,5 m</t>
  </si>
  <si>
    <t>Spiraea betulifolia</t>
  </si>
  <si>
    <t>tavolník břízolistý</t>
  </si>
  <si>
    <t>Spiraea x bumalda 'Goldflame'</t>
  </si>
  <si>
    <t>tavolník nízký 'Goldflame'</t>
  </si>
  <si>
    <t>Spiraea japonica ('Shirobana')'Genpei'</t>
  </si>
  <si>
    <t>tavolník japonský</t>
  </si>
  <si>
    <t>Spiraea japonica 'Little Princess'</t>
  </si>
  <si>
    <t>šeřík obecný - bílý</t>
  </si>
  <si>
    <t>Syringa vulgaris např.´Beauty of Moscow´</t>
  </si>
  <si>
    <t xml:space="preserve">Syringa vulgaris 'Sensation' </t>
  </si>
  <si>
    <t xml:space="preserve">šeřík obecný 'Sensation' </t>
  </si>
  <si>
    <t>Viburnum opulus 'Roseum'</t>
  </si>
  <si>
    <t>kalina obecná</t>
  </si>
  <si>
    <t>Wisteria floribunda např. 'Black Dragon'</t>
  </si>
  <si>
    <t>vistárie květnatá - kv. po olist. 5-6</t>
  </si>
  <si>
    <t>Wisteria sinensis např.'Amethyst','Caroline'</t>
  </si>
  <si>
    <t>vistárie čínská - kv. před olist. 5</t>
  </si>
  <si>
    <r>
      <rPr>
        <b/>
        <sz val="8"/>
        <color rgb="FF000000"/>
        <rFont val="Calibri"/>
        <family val="2"/>
        <charset val="238"/>
        <scheme val="minor"/>
      </rPr>
      <t>Ocelová konstrukce na pnoucí rostliny</t>
    </r>
    <r>
      <rPr>
        <sz val="8"/>
        <color rgb="FF000000"/>
        <rFont val="Calibri"/>
        <family val="2"/>
        <charset val="238"/>
        <scheme val="minor"/>
      </rPr>
      <t xml:space="preserve"> (žárový pozink + RAL 7016) kotvení do betonových patek, 4 ks nosných prvků propojené tyčemi</t>
    </r>
  </si>
  <si>
    <r>
      <t xml:space="preserve">Betonový prvek </t>
    </r>
    <r>
      <rPr>
        <b/>
        <sz val="8"/>
        <color rgb="FF000000"/>
        <rFont val="Calibri"/>
        <family val="2"/>
        <charset val="238"/>
        <scheme val="minor"/>
      </rPr>
      <t>LEDGE WAVE 1</t>
    </r>
    <r>
      <rPr>
        <sz val="8"/>
        <color rgb="FF000000"/>
        <rFont val="Calibri"/>
        <family val="2"/>
        <charset val="238"/>
        <scheme val="minor"/>
      </rPr>
      <t>, bílá, hladký</t>
    </r>
    <r>
      <rPr>
        <b/>
        <sz val="8"/>
        <color rgb="FF000000"/>
        <rFont val="Calibri"/>
        <family val="2"/>
        <charset val="238"/>
        <scheme val="minor"/>
      </rPr>
      <t xml:space="preserve"> </t>
    </r>
    <r>
      <rPr>
        <sz val="8"/>
        <color rgb="FF000000"/>
        <rFont val="Calibri"/>
        <family val="2"/>
        <charset val="238"/>
        <scheme val="minor"/>
      </rPr>
      <t>(PRESBETON, s.r.o.)</t>
    </r>
  </si>
  <si>
    <r>
      <t>Betonový prvek</t>
    </r>
    <r>
      <rPr>
        <b/>
        <sz val="8"/>
        <color rgb="FF000000"/>
        <rFont val="Calibri"/>
        <family val="2"/>
        <charset val="238"/>
        <scheme val="minor"/>
      </rPr>
      <t xml:space="preserve"> LEDGE WAVE 2</t>
    </r>
    <r>
      <rPr>
        <sz val="8"/>
        <color rgb="FF000000"/>
        <rFont val="Calibri"/>
        <family val="2"/>
        <charset val="238"/>
        <scheme val="minor"/>
      </rPr>
      <t>, bílá, hladký (PRESBETON, s.r.o.)</t>
    </r>
  </si>
  <si>
    <r>
      <t xml:space="preserve">Lože pod </t>
    </r>
    <r>
      <rPr>
        <sz val="8"/>
        <color rgb="FF000000"/>
        <rFont val="Calibri"/>
        <family val="2"/>
        <charset val="238"/>
        <scheme val="minor"/>
      </rPr>
      <t>obrubníky, krajníky nebo</t>
    </r>
    <r>
      <rPr>
        <b/>
        <sz val="8"/>
        <color rgb="FF000000"/>
        <rFont val="Calibri"/>
        <family val="2"/>
        <charset val="238"/>
        <scheme val="minor"/>
      </rPr>
      <t xml:space="preserve"> obruby z dlažebních kostek </t>
    </r>
    <r>
      <rPr>
        <sz val="8"/>
        <color rgb="FF000000"/>
        <rFont val="Calibri"/>
        <family val="2"/>
        <charset val="238"/>
        <scheme val="minor"/>
      </rPr>
      <t>z betonu prostého</t>
    </r>
  </si>
  <si>
    <r>
      <t xml:space="preserve">obrubníky z kamenných kostek </t>
    </r>
    <r>
      <rPr>
        <b/>
        <sz val="6"/>
        <rFont val="Calibri"/>
        <family val="2"/>
        <charset val="238"/>
        <scheme val="minor"/>
      </rPr>
      <t>(ve dvou řadách</t>
    </r>
    <r>
      <rPr>
        <sz val="6"/>
        <rFont val="Calibri"/>
        <family val="2"/>
        <charset val="238"/>
        <scheme val="minor"/>
      </rPr>
      <t>)  51,5 m2</t>
    </r>
  </si>
  <si>
    <r>
      <t>Osazení skrytého </t>
    </r>
    <r>
      <rPr>
        <b/>
        <sz val="8"/>
        <color rgb="FF000000"/>
        <rFont val="Segoe UI"/>
        <family val="2"/>
        <charset val="238"/>
      </rPr>
      <t>zahradního obrubníku</t>
    </r>
    <r>
      <rPr>
        <sz val="8"/>
        <color rgb="FF000000"/>
        <rFont val="Segoe UI"/>
        <family val="2"/>
        <charset val="238"/>
      </rPr>
      <t> </t>
    </r>
    <r>
      <rPr>
        <b/>
        <sz val="8"/>
        <color rgb="FF000000"/>
        <rFont val="Segoe UI"/>
        <family val="2"/>
        <charset val="238"/>
      </rPr>
      <t>kovového</t>
    </r>
    <r>
      <rPr>
        <sz val="8"/>
        <color rgb="FF000000"/>
        <rFont val="Segoe UI"/>
        <family val="2"/>
        <charset val="238"/>
      </rPr>
      <t xml:space="preserve"> zarytím včetně začištění</t>
    </r>
  </si>
  <si>
    <t>chodník (s mírným přesahem)</t>
  </si>
  <si>
    <t>chodník + odpočívadlo, včetně míst  se stolky (bez dětského hřiště)</t>
  </si>
  <si>
    <r>
      <t>Montáž</t>
    </r>
    <r>
      <rPr>
        <sz val="8"/>
        <color rgb="FF000000"/>
        <rFont val="Segoe UI"/>
        <family val="2"/>
        <charset val="238"/>
      </rPr>
      <t> prvků městské a zahradní architektury hmotnosti přes 0,1 do 1,5 t</t>
    </r>
  </si>
  <si>
    <r>
      <t>Montáž</t>
    </r>
    <r>
      <rPr>
        <sz val="8"/>
        <color rgb="FF000000"/>
        <rFont val="Segoe UI"/>
        <family val="2"/>
        <charset val="238"/>
      </rPr>
      <t> odpadkového koše do betonové patky</t>
    </r>
  </si>
  <si>
    <t>911381215.CSB</t>
  </si>
  <si>
    <r>
      <t>Městská ochranná zábrana </t>
    </r>
    <r>
      <rPr>
        <b/>
        <sz val="8"/>
        <color rgb="FF000000"/>
        <rFont val="Segoe UI"/>
        <family val="2"/>
        <charset val="238"/>
      </rPr>
      <t>betonová</t>
    </r>
    <r>
      <rPr>
        <sz val="8"/>
        <color rgb="FF000000"/>
        <rFont val="Segoe UI"/>
        <family val="2"/>
        <charset val="238"/>
      </rPr>
      <t> průběžná CS-</t>
    </r>
    <r>
      <rPr>
        <b/>
        <sz val="8"/>
        <color rgb="FF000000"/>
        <rFont val="Segoe UI"/>
        <family val="2"/>
        <charset val="238"/>
      </rPr>
      <t>BETON</t>
    </r>
    <r>
      <rPr>
        <sz val="8"/>
        <color rgb="FF000000"/>
        <rFont val="Segoe UI"/>
        <family val="2"/>
        <charset val="238"/>
      </rPr>
      <t> délky 2 m výšky 0,5 m</t>
    </r>
  </si>
  <si>
    <t>911381222.CSB</t>
  </si>
  <si>
    <r>
      <t>Městská ochranná zábrana </t>
    </r>
    <r>
      <rPr>
        <b/>
        <sz val="8"/>
        <color rgb="FF000000"/>
        <rFont val="Segoe UI"/>
        <family val="2"/>
        <charset val="238"/>
      </rPr>
      <t>betonová</t>
    </r>
    <r>
      <rPr>
        <sz val="8"/>
        <color rgb="FF000000"/>
        <rFont val="Segoe UI"/>
        <family val="2"/>
        <charset val="238"/>
      </rPr>
      <t> koncová délky CS-</t>
    </r>
    <r>
      <rPr>
        <b/>
        <sz val="8"/>
        <color rgb="FF000000"/>
        <rFont val="Segoe UI"/>
        <family val="2"/>
        <charset val="238"/>
      </rPr>
      <t>BETON</t>
    </r>
    <r>
      <rPr>
        <sz val="8"/>
        <color rgb="FF000000"/>
        <rFont val="Segoe UI"/>
        <family val="2"/>
        <charset val="238"/>
      </rPr>
      <t> 2 m výšky 0,5 m</t>
    </r>
  </si>
  <si>
    <t>betonové sedáky BLED 7ks</t>
  </si>
  <si>
    <t>betonové prvky  3 ks Presbeton LEDGE A,C</t>
  </si>
  <si>
    <t>betonové prvky  8 ks Presbeton LEDGE B</t>
  </si>
  <si>
    <r>
      <t>Osazení </t>
    </r>
    <r>
      <rPr>
        <b/>
        <sz val="8"/>
        <color rgb="FF000000"/>
        <rFont val="Segoe UI"/>
        <family val="2"/>
        <charset val="238"/>
      </rPr>
      <t>zahradního obrubníku</t>
    </r>
    <r>
      <rPr>
        <sz val="8"/>
        <color rgb="FF000000"/>
        <rFont val="Segoe UI"/>
        <family val="2"/>
        <charset val="238"/>
      </rPr>
      <t> betonového do lože z betonu</t>
    </r>
  </si>
  <si>
    <t xml:space="preserve">Jen chodníky, odpočívadlo a místa se stolky. Není započítána obruba kolem dětského hřiště </t>
  </si>
  <si>
    <t>betonový obrubník kolem vnější strany dětského hřiště</t>
  </si>
  <si>
    <t xml:space="preserve">vrchní vrstva - chodník + odpočívadlo, včetně míst  se stolky (bez dětského hřiště) </t>
  </si>
  <si>
    <t>Montáž lavičky stabilní kotvené šrouby na pevný podklad (+2 stolky)</t>
  </si>
  <si>
    <t>13 ks laviček + 2 ks stolků</t>
  </si>
  <si>
    <t>zapojené výsadby včetně rabat</t>
  </si>
  <si>
    <t>obruba dětského hřiště z betonového obrubníku - vnější strana hřiště</t>
  </si>
  <si>
    <t>Berberis thunbergii</t>
  </si>
  <si>
    <t>dřišťál Thunbergův</t>
  </si>
  <si>
    <t>v 40-60</t>
  </si>
  <si>
    <t>v 20-30</t>
  </si>
  <si>
    <t>90-110 vk</t>
  </si>
  <si>
    <t>muchovník hladký 'Ballerina', keř- vícekmen</t>
  </si>
  <si>
    <r>
      <t>Crocus</t>
    </r>
    <r>
      <rPr>
        <sz val="11"/>
        <color theme="1"/>
        <rFont val="Calibri"/>
        <family val="2"/>
        <charset val="238"/>
        <scheme val="minor"/>
      </rPr>
      <t>*</t>
    </r>
  </si>
  <si>
    <t>Crocus chrysanthus</t>
  </si>
  <si>
    <t>šafrán zlatý (krokus) - smetanový květ</t>
  </si>
  <si>
    <t>Crocus</t>
  </si>
  <si>
    <t>Crocus směs barev a odrůd</t>
  </si>
  <si>
    <t>šafrán - do trávníku, časně jarní kv.</t>
  </si>
  <si>
    <t>Galanthus</t>
  </si>
  <si>
    <t>Galanthus nivalis</t>
  </si>
  <si>
    <t>sněženka podsněžník</t>
  </si>
  <si>
    <r>
      <t>Hyacinthu</t>
    </r>
    <r>
      <rPr>
        <sz val="12"/>
        <color theme="1"/>
        <rFont val="Calibri"/>
        <family val="2"/>
        <charset val="238"/>
        <scheme val="minor"/>
      </rPr>
      <t>*</t>
    </r>
  </si>
  <si>
    <t>Hyacinthus</t>
  </si>
  <si>
    <t>hyacint - v barvách dle vl. výběru</t>
  </si>
  <si>
    <t>Hyacinthu</t>
  </si>
  <si>
    <t>hyacint - modrý</t>
  </si>
  <si>
    <t>Narcissus</t>
  </si>
  <si>
    <t>Narcissus + Muscari</t>
  </si>
  <si>
    <t>narcisy+modřence - směs 3:2</t>
  </si>
  <si>
    <t>Tulipa</t>
  </si>
  <si>
    <t>Tulipa - červené odrůdy 1:1:1, v.cca 50cm</t>
  </si>
  <si>
    <t>tulipán-smíš.výsadba raně+stř.raně+pozd.kvet.</t>
  </si>
  <si>
    <t>Tulipa,Mu</t>
  </si>
  <si>
    <t>Tulipa,Muscari</t>
  </si>
  <si>
    <t>tulipány-bílé nízké,modřence - směs 2:1</t>
  </si>
  <si>
    <t>Tulipa-sm</t>
  </si>
  <si>
    <t>Tulipa-směs barev (jiné,než červené či žluté) v. 5</t>
  </si>
  <si>
    <t>Aster novi-belgii např.'Rosemarii Sallmann'</t>
  </si>
  <si>
    <t>hvězdnice novobelg.,zář.růž., v.do 40 cm</t>
  </si>
  <si>
    <t>Echinacea purp.např.'Primadona Deep Rose'</t>
  </si>
  <si>
    <t>třapatka nach.,tm.růž. VII-IX,vyšší-70-80cm,</t>
  </si>
  <si>
    <t>Echinacea purpurea např.'White Svan'</t>
  </si>
  <si>
    <t>třapatka nachová  - bílá VI-VIII,70-80cm</t>
  </si>
  <si>
    <t>Festuca mairei</t>
  </si>
  <si>
    <t>kostřava</t>
  </si>
  <si>
    <t>Geranium x cantabrigiense 'Karmina'</t>
  </si>
  <si>
    <t>kakost kembr.'Biokovo'-lila,v.cca 0,2m,stálezel.</t>
  </si>
  <si>
    <t>Geranium nodosum</t>
  </si>
  <si>
    <t>kakost uzlinkatý, sucho+polostín</t>
  </si>
  <si>
    <t>Geranium 'Rozanne'</t>
  </si>
  <si>
    <t>kakost 'Rozanne'</t>
  </si>
  <si>
    <t>Lavandula angustifolia 'Hidcote Blue''</t>
  </si>
  <si>
    <t>levandule úzkolistá např. 'Hidcote''</t>
  </si>
  <si>
    <t>Liatris spicata</t>
  </si>
  <si>
    <t>šuškarda klasnatá</t>
  </si>
  <si>
    <t>Pennisetum alopecuroides 'Black Beauty'</t>
  </si>
  <si>
    <t>dochan psárkovitý 'Black Beauty'</t>
  </si>
  <si>
    <t>Pennisetum alopecuroides 'Hameln'</t>
  </si>
  <si>
    <t>dochan psárkovitý - do 60ti cm</t>
  </si>
  <si>
    <t>Phlox douglasii např. 'Crackerjack', 'Ochsenblut'</t>
  </si>
  <si>
    <t>plaménka douglasova, v. 5 cm, tm. růžová</t>
  </si>
  <si>
    <t>Phlox douglasii 'White Admiral'</t>
  </si>
  <si>
    <t>plaménka Douglasova, v.5 - 10 cm,  bílá</t>
  </si>
  <si>
    <t>Rudbeckia fulgida 'Goldsturm'</t>
  </si>
  <si>
    <t>třapatka 'Goldsturm'</t>
  </si>
  <si>
    <t>Salvia nemorosa 'Mainacht'</t>
  </si>
  <si>
    <t>šalvěj lesní 'Mainacht'- tm.fialový,v.45 - 60 cm</t>
  </si>
  <si>
    <t>Santolina chamaecyparissus</t>
  </si>
  <si>
    <t>svatolina cypřiškovitá</t>
  </si>
  <si>
    <t>Stachys byzantina 'Silver Carpet'</t>
  </si>
  <si>
    <t>čistec</t>
  </si>
  <si>
    <t>Stipa tenuissima´Pony Tails´</t>
  </si>
  <si>
    <t>kavyl péřovitý</t>
  </si>
  <si>
    <t>Vinca minor</t>
  </si>
  <si>
    <t>brčál menší - bílý</t>
  </si>
  <si>
    <r>
      <t>Jamky</t>
    </r>
    <r>
      <rPr>
        <sz val="8"/>
        <color rgb="FF000000"/>
        <rFont val="Segoe UI"/>
        <family val="2"/>
        <charset val="238"/>
      </rPr>
      <t> pro výsadbu s </t>
    </r>
    <r>
      <rPr>
        <b/>
        <sz val="8"/>
        <color rgb="FF000000"/>
        <rFont val="Segoe UI"/>
        <family val="2"/>
        <charset val="238"/>
      </rPr>
      <t>výměnou</t>
    </r>
    <r>
      <rPr>
        <sz val="8"/>
        <color rgb="FF000000"/>
        <rFont val="Segoe UI"/>
        <family val="2"/>
        <charset val="238"/>
      </rPr>
      <t> </t>
    </r>
    <r>
      <rPr>
        <b/>
        <sz val="8"/>
        <color rgb="FF000000"/>
        <rFont val="Segoe UI"/>
        <family val="2"/>
        <charset val="238"/>
      </rPr>
      <t>100</t>
    </r>
    <r>
      <rPr>
        <sz val="8"/>
        <color rgb="FF000000"/>
        <rFont val="Segoe UI"/>
        <family val="2"/>
        <charset val="238"/>
      </rPr>
      <t> % půdy zeminy tř 1 až 4 objem do 0,125 m3 v rovině a svahu do 1:5</t>
    </r>
  </si>
  <si>
    <t>rhododendrony</t>
  </si>
  <si>
    <r>
      <t>Výsadba</t>
    </r>
    <r>
      <rPr>
        <sz val="8"/>
        <color rgb="FF000000"/>
        <rFont val="Segoe UI"/>
        <family val="2"/>
        <charset val="238"/>
      </rPr>
      <t> cibulí nebo hlíz</t>
    </r>
  </si>
  <si>
    <t xml:space="preserve">Rašelina </t>
  </si>
  <si>
    <r>
      <t>m</t>
    </r>
    <r>
      <rPr>
        <vertAlign val="superscript"/>
        <sz val="8"/>
        <rFont val="Arial"/>
        <family val="2"/>
        <charset val="238"/>
      </rPr>
      <t>3</t>
    </r>
  </si>
  <si>
    <r>
      <t>frakce štěrku 4/8 až 8/16 mm žlutohnědé barvy</t>
    </r>
    <r>
      <rPr>
        <b/>
        <sz val="8"/>
        <color theme="1"/>
        <rFont val="Calibri"/>
        <family val="2"/>
        <charset val="238"/>
        <scheme val="minor"/>
      </rPr>
      <t xml:space="preserve"> (šedý NE)</t>
    </r>
  </si>
  <si>
    <r>
      <t>Mulčování</t>
    </r>
    <r>
      <rPr>
        <sz val="8"/>
        <color rgb="FF000000"/>
        <rFont val="Segoe UI"/>
        <family val="2"/>
        <charset val="238"/>
      </rPr>
      <t> záhonů kačírkem/</t>
    </r>
    <r>
      <rPr>
        <b/>
        <sz val="8"/>
        <color rgb="FF000000"/>
        <rFont val="Segoe UI"/>
        <family val="2"/>
        <charset val="238"/>
      </rPr>
      <t>šterkem</t>
    </r>
    <r>
      <rPr>
        <sz val="8"/>
        <color rgb="FF000000"/>
        <rFont val="Segoe UI"/>
        <family val="2"/>
        <charset val="238"/>
      </rPr>
      <t xml:space="preserve"> tl. vrstvy do 0,05 m v rovině a svahu do 1:5, fr. 4/8 - 8/16</t>
    </r>
  </si>
  <si>
    <r>
      <t>MOBILIÁŘ</t>
    </r>
    <r>
      <rPr>
        <b/>
        <u/>
        <sz val="9"/>
        <color rgb="FF000000"/>
        <rFont val="Calibri"/>
        <family val="2"/>
        <charset val="238"/>
        <scheme val="minor"/>
      </rPr>
      <t xml:space="preserve"> </t>
    </r>
    <r>
      <rPr>
        <b/>
        <sz val="9"/>
        <color rgb="FF000000"/>
        <rFont val="Calibri"/>
        <family val="2"/>
        <charset val="238"/>
        <scheme val="minor"/>
      </rPr>
      <t xml:space="preserve"> (kovové části RAL 7016 antracitová šedá, dřevo - barva dub světlý)</t>
    </r>
  </si>
  <si>
    <t>trvalkové záhony = tam, kde jsou trávy a trvalky a všechna rabata na odpočívadle, výkr.č.6</t>
  </si>
  <si>
    <r>
      <t>Mulčování</t>
    </r>
    <r>
      <rPr>
        <sz val="8"/>
        <color rgb="FF000000"/>
        <rFont val="Calibri"/>
        <family val="2"/>
        <charset val="238"/>
        <scheme val="minor"/>
      </rPr>
      <t> </t>
    </r>
    <r>
      <rPr>
        <b/>
        <sz val="8"/>
        <color rgb="FF000000"/>
        <rFont val="Calibri"/>
        <family val="2"/>
        <charset val="238"/>
        <scheme val="minor"/>
      </rPr>
      <t>rostlin</t>
    </r>
    <r>
      <rPr>
        <sz val="8"/>
        <color rgb="FF000000"/>
        <rFont val="Calibri"/>
        <family val="2"/>
        <charset val="238"/>
        <scheme val="minor"/>
      </rPr>
      <t xml:space="preserve"> kůrou tl. do </t>
    </r>
    <r>
      <rPr>
        <b/>
        <sz val="8"/>
        <color rgb="FF000000"/>
        <rFont val="Calibri"/>
        <family val="2"/>
        <charset val="238"/>
        <scheme val="minor"/>
      </rPr>
      <t>0,17 m</t>
    </r>
    <r>
      <rPr>
        <sz val="8"/>
        <color rgb="FF000000"/>
        <rFont val="Calibri"/>
        <family val="2"/>
        <charset val="238"/>
        <scheme val="minor"/>
      </rPr>
      <t xml:space="preserve"> v rovině a svahu do 1:5</t>
    </r>
  </si>
  <si>
    <r>
      <t xml:space="preserve">Mulč - </t>
    </r>
    <r>
      <rPr>
        <sz val="9"/>
        <rFont val="Segoe UI"/>
        <family val="2"/>
        <charset val="238"/>
      </rPr>
      <t xml:space="preserve"> štěrk - </t>
    </r>
    <r>
      <rPr>
        <b/>
        <sz val="9"/>
        <rFont val="Segoe UI"/>
        <family val="2"/>
        <charset val="238"/>
      </rPr>
      <t xml:space="preserve">vrstva 5 - 6 cm  </t>
    </r>
  </si>
  <si>
    <r>
      <t>m</t>
    </r>
    <r>
      <rPr>
        <vertAlign val="superscript"/>
        <sz val="8"/>
        <rFont val="Calibri"/>
        <family val="2"/>
        <charset val="238"/>
        <scheme val="minor"/>
      </rPr>
      <t>2</t>
    </r>
  </si>
  <si>
    <r>
      <t>Lože pod obrubníky</t>
    </r>
    <r>
      <rPr>
        <sz val="8"/>
        <color rgb="FF000000"/>
        <rFont val="Calibri"/>
        <family val="2"/>
        <charset val="238"/>
        <scheme val="minor"/>
      </rPr>
      <t>, krajníky nebo obruby z dlažebních kostek</t>
    </r>
    <r>
      <rPr>
        <b/>
        <sz val="8"/>
        <color rgb="FF000000"/>
        <rFont val="Calibri"/>
        <family val="2"/>
        <charset val="238"/>
        <scheme val="minor"/>
      </rPr>
      <t xml:space="preserve"> </t>
    </r>
    <r>
      <rPr>
        <sz val="8"/>
        <color rgb="FF000000"/>
        <rFont val="Calibri"/>
        <family val="2"/>
        <charset val="238"/>
        <scheme val="minor"/>
      </rPr>
      <t>z betonu prostého</t>
    </r>
  </si>
  <si>
    <r>
      <t>Osazení obruby</t>
    </r>
    <r>
      <rPr>
        <sz val="8"/>
        <color rgb="FF000000"/>
        <rFont val="Calibri"/>
        <family val="2"/>
        <charset val="238"/>
        <scheme val="minor"/>
      </rPr>
      <t xml:space="preserve"> z velkých kostek do lože z betonu prostého </t>
    </r>
  </si>
  <si>
    <t>beton na lože pro obrubu  - pro kamenné kostky</t>
  </si>
  <si>
    <t>beton na lože pro obrubu - zahradní obrubník</t>
  </si>
  <si>
    <t>kostky  8/10 cm</t>
  </si>
  <si>
    <t>např. firma@zamecnictvi-pluhar.cz, rozměry 30 cm, 150 cm, 200 cm nebo 300 cm aj.</t>
  </si>
  <si>
    <r>
      <t xml:space="preserve">Ocelová samofixační obruba </t>
    </r>
    <r>
      <rPr>
        <sz val="8"/>
        <rFont val="Segoe UI"/>
        <family val="2"/>
        <charset val="238"/>
      </rPr>
      <t>síla materiálu 5 mm (pásovina 140 x 5 mm, žárový pozink + veškeré komponenty - 1 m = 18 ks , 1,5 m = 13 ks, 2 m = 12 ks,  2,2 m = 4 ks, 3 m = 6 ks spojovací prvky 12 ks, rohové prvky 25 ks, trny 212 ks)</t>
    </r>
  </si>
  <si>
    <r>
      <t>parkové travní osivo</t>
    </r>
    <r>
      <rPr>
        <sz val="8"/>
        <rFont val="Calibri"/>
        <family val="2"/>
        <charset val="238"/>
        <scheme val="minor"/>
      </rPr>
      <t xml:space="preserve"> (25 g/m² až 50 g/m²)</t>
    </r>
  </si>
  <si>
    <t xml:space="preserve">pouze odpočívada a chodník (340 m2)+ připočítáno 15%  </t>
  </si>
  <si>
    <t>pro tvorbu silnějších kořenů - větší odolnost vůči suchu</t>
  </si>
  <si>
    <t>mírné hutnění terénních vln</t>
  </si>
  <si>
    <t>kamenivo - MZK fr.0-32 mm</t>
  </si>
  <si>
    <r>
      <t>chodníky a odpočívadla=340m2 do hloubky 0,2-0,23 cm (</t>
    </r>
    <r>
      <rPr>
        <b/>
        <sz val="6"/>
        <rFont val="Calibri"/>
        <family val="2"/>
        <charset val="238"/>
        <scheme val="minor"/>
      </rPr>
      <t>bez</t>
    </r>
    <r>
      <rPr>
        <sz val="6"/>
        <rFont val="Calibri"/>
        <family val="2"/>
        <charset val="238"/>
        <scheme val="minor"/>
      </rPr>
      <t xml:space="preserve"> plochy dětského hřiště)</t>
    </r>
  </si>
  <si>
    <r>
      <t>Podklad z mechanicky zpevněného kameniva</t>
    </r>
    <r>
      <rPr>
        <sz val="8"/>
        <color rgb="FF000000"/>
        <rFont val="Calibri"/>
        <family val="2"/>
        <charset val="238"/>
        <scheme val="minor"/>
      </rPr>
      <t> </t>
    </r>
    <r>
      <rPr>
        <b/>
        <sz val="10"/>
        <color rgb="FF000000"/>
        <rFont val="Calibri"/>
        <family val="2"/>
        <charset val="238"/>
        <scheme val="minor"/>
      </rPr>
      <t>MZK</t>
    </r>
    <r>
      <rPr>
        <sz val="8"/>
        <color rgb="FF000000"/>
        <rFont val="Calibri"/>
        <family val="2"/>
        <charset val="238"/>
        <scheme val="minor"/>
      </rPr>
      <t xml:space="preserve"> tl 200 mm </t>
    </r>
    <r>
      <rPr>
        <b/>
        <sz val="8"/>
        <color rgb="FF000000"/>
        <rFont val="Calibri"/>
        <family val="2"/>
        <charset val="238"/>
        <scheme val="minor"/>
      </rPr>
      <t>(fr. 0/32 mm)</t>
    </r>
  </si>
  <si>
    <t>Uložení sypaniny na skládky nebo meziskládky</t>
  </si>
  <si>
    <t>uložení přebytečné zeminy</t>
  </si>
  <si>
    <t>Hutnění boků násypů pro jakýkoliv sklon a míru zhutnění svahu</t>
  </si>
  <si>
    <r>
      <rPr>
        <b/>
        <sz val="9"/>
        <rFont val="Calibri"/>
        <family val="2"/>
        <charset val="238"/>
        <scheme val="minor"/>
      </rPr>
      <t>SYMBIVIT</t>
    </r>
    <r>
      <rPr>
        <sz val="9"/>
        <rFont val="Calibri"/>
        <family val="2"/>
        <charset val="238"/>
        <scheme val="minor"/>
      </rPr>
      <t xml:space="preserve"> do rabat a ke travám  + aplikace</t>
    </r>
  </si>
  <si>
    <t>Zahradnický substrát nebo kompost kátrovaný</t>
  </si>
  <si>
    <t>separační folie (300 g)</t>
  </si>
  <si>
    <t>jemný posyp - nášlapná vrstva ze štěrkodrtě ŠD  tl 40 mm (fr. 0/8 mm)</t>
  </si>
  <si>
    <t xml:space="preserve">odpočívadla, chodník, vrstva 20 cm (340m2) + připočítáno 15%  </t>
  </si>
  <si>
    <t>okolo záhonů na odpočívadle + záhony mezi chodníkem a dětským hřištěm, okolo betonových prvku u dětského hř.</t>
  </si>
  <si>
    <t>Nutné nechat vyrobit dle přiložehé dokumentace</t>
  </si>
  <si>
    <r>
      <t>Betonový prvek</t>
    </r>
    <r>
      <rPr>
        <b/>
        <sz val="8"/>
        <color rgb="FF000000"/>
        <rFont val="Calibri"/>
        <family val="2"/>
        <charset val="238"/>
        <scheme val="minor"/>
      </rPr>
      <t xml:space="preserve"> LEDGE 3</t>
    </r>
    <r>
      <rPr>
        <sz val="8"/>
        <color rgb="FF000000"/>
        <rFont val="Calibri"/>
        <family val="2"/>
        <charset val="238"/>
        <scheme val="minor"/>
      </rPr>
      <t>, bílá, hladký (PRESBETON, s.r.o.)</t>
    </r>
  </si>
  <si>
    <t>loubí/opora pro rostlliny</t>
  </si>
  <si>
    <t>Rhododendrony, rašelinu promíchat s menší částí stávající zeminy</t>
  </si>
  <si>
    <t>odpočívadlo + pod stolky  (s mírným přesahem)+ lože pro trampolíny</t>
  </si>
  <si>
    <r>
      <t>Podklad</t>
    </r>
    <r>
      <rPr>
        <sz val="8"/>
        <color rgb="FF000000"/>
        <rFont val="Segoe UI"/>
        <family val="2"/>
        <charset val="238"/>
      </rPr>
      <t> z mechanicky zpevněného kameniva </t>
    </r>
    <r>
      <rPr>
        <b/>
        <sz val="8"/>
        <color rgb="FF000000"/>
        <rFont val="Segoe UI"/>
        <family val="2"/>
        <charset val="238"/>
      </rPr>
      <t>MZK</t>
    </r>
    <r>
      <rPr>
        <sz val="8"/>
        <color rgb="FF000000"/>
        <rFont val="Segoe UI"/>
        <family val="2"/>
        <charset val="238"/>
      </rPr>
      <t xml:space="preserve"> tl 40 mm  </t>
    </r>
    <r>
      <rPr>
        <b/>
        <sz val="8"/>
        <color rgb="FF000000"/>
        <rFont val="Segoe UI"/>
        <family val="2"/>
        <charset val="238"/>
      </rPr>
      <t>(fr. 0/8 mm)</t>
    </r>
  </si>
  <si>
    <t>štěrk   fr. 4/8 mm</t>
  </si>
  <si>
    <t>plocha dětského hřiště; do hloubky 0,25 - 0,3 cm+ pochy pod betonové prvky u dětského hřiště a trampolíny (celkem=170m2)</t>
  </si>
  <si>
    <t>Amelanchier lamarckii 'Ballerina'</t>
  </si>
  <si>
    <t>K9</t>
  </si>
  <si>
    <r>
      <t xml:space="preserve">betonové obrubníky (v 20 x š 5 cm + </t>
    </r>
    <r>
      <rPr>
        <b/>
        <u/>
        <sz val="9"/>
        <rFont val="Calibri"/>
        <family val="2"/>
        <charset val="238"/>
        <scheme val="minor"/>
      </rPr>
      <t>d 50 cm</t>
    </r>
    <r>
      <rPr>
        <b/>
        <sz val="9"/>
        <rFont val="Calibri"/>
        <family val="2"/>
        <charset val="238"/>
        <scheme val="minor"/>
      </rPr>
      <t>; 70 ks)</t>
    </r>
  </si>
  <si>
    <t xml:space="preserve">obrubník 0,5 m délka- pro plynulejší tvarování oblouků </t>
  </si>
  <si>
    <r>
      <rPr>
        <b/>
        <sz val="8"/>
        <color theme="1" tint="0.14999847407452621"/>
        <rFont val="Calibri"/>
        <family val="2"/>
        <charset val="238"/>
        <scheme val="minor"/>
      </rPr>
      <t>Seniorská lavička LEONS</t>
    </r>
    <r>
      <rPr>
        <sz val="8"/>
        <color theme="1" tint="0.14999847407452621"/>
        <rFont val="Calibri"/>
        <family val="2"/>
        <charset val="238"/>
        <scheme val="minor"/>
      </rPr>
      <t xml:space="preserve">,  </t>
    </r>
    <r>
      <rPr>
        <b/>
        <sz val="8"/>
        <color theme="1" tint="0.14999847407452621"/>
        <rFont val="Calibri"/>
        <family val="2"/>
        <charset val="238"/>
        <scheme val="minor"/>
      </rPr>
      <t>včetně kotvících sad</t>
    </r>
    <r>
      <rPr>
        <sz val="8"/>
        <color theme="1" tint="0.14999847407452621"/>
        <rFont val="Calibri"/>
        <family val="2"/>
        <charset val="238"/>
        <scheme val="minor"/>
      </rPr>
      <t>, Barva dřeva: Zlatý dub, Barva konstrukce: antracit (RAL 7016),, Délka latí: 1950 mm/délka lavičky 2080 mm, Ukotvení: klasické (šrouby) smontovaná</t>
    </r>
  </si>
  <si>
    <r>
      <rPr>
        <b/>
        <sz val="9"/>
        <color theme="1" tint="0.14999847407452621"/>
        <rFont val="Calibri"/>
        <family val="2"/>
        <charset val="238"/>
        <scheme val="minor"/>
      </rPr>
      <t>Zahradní set ALBA</t>
    </r>
    <r>
      <rPr>
        <sz val="9"/>
        <color theme="1" tint="0.14999847407452621"/>
        <rFont val="Calibri"/>
        <family val="2"/>
        <charset val="238"/>
        <scheme val="minor"/>
      </rPr>
      <t>,  včetně kotvících sad, Barva prken: Zlatý dub, Barva konstrukce: antracit (RAL 7016), Délka latí: 1950 mm/délka lavičky 2080 mm, Ukotvení: klasické (šrouby), smontovaná</t>
    </r>
  </si>
  <si>
    <r>
      <rPr>
        <b/>
        <sz val="8"/>
        <color theme="1" tint="0.14999847407452621"/>
        <rFont val="Calibri"/>
        <family val="2"/>
        <charset val="238"/>
        <scheme val="minor"/>
      </rPr>
      <t>LAVIČKA PRO TEENAGERY, včetně kotvících sad</t>
    </r>
    <r>
      <rPr>
        <sz val="8"/>
        <color theme="1" tint="0.14999847407452621"/>
        <rFont val="Calibri"/>
        <family val="2"/>
        <charset val="238"/>
        <scheme val="minor"/>
      </rPr>
      <t xml:space="preserve">  Barva prken   Zlatý dub, Barva rámu: antracit (RAL 7016), Délka lvičky: 1750 mm, Ukotvení: klasické (šrouby) smontovaná</t>
    </r>
  </si>
  <si>
    <t>k rostlinám + do rabat - zapravit vrstvu 10 cm do původní zeminy</t>
  </si>
  <si>
    <r>
      <rPr>
        <b/>
        <sz val="8"/>
        <color theme="1" tint="0.14999847407452621"/>
        <rFont val="Calibri"/>
        <family val="2"/>
        <charset val="238"/>
        <scheme val="minor"/>
      </rPr>
      <t xml:space="preserve">Lavička LEONA,  včetně kotvících sad, </t>
    </r>
    <r>
      <rPr>
        <sz val="8"/>
        <color theme="1" tint="0.14999847407452621"/>
        <rFont val="Calibri"/>
        <family val="2"/>
        <charset val="238"/>
        <scheme val="minor"/>
      </rPr>
      <t>Barva dřeva Zlatý dub, Barva konstrukce: antracit (RAL 7016), délka latí: 1950 mm/délka lavičky 2080 mm, Ukotvení: klasické (šrouby), smontovaná</t>
    </r>
  </si>
  <si>
    <t>lože pro betonové prvky u dětského hřiště a pro trampolíny a podsyp betonových patek</t>
  </si>
  <si>
    <t xml:space="preserve">Lavičky 7x, Set Alba 2x, sedák BLED 7x, pítko Junkus 1x, Konstrukce </t>
  </si>
  <si>
    <t>beton na patky C 20/25  (u Pítka Junkus - přívod vody, u sedáků Bled - přívod elektřiny - v betonových patkách je nutné zohlednit pokyny výrobců )</t>
  </si>
  <si>
    <r>
      <t>Patka</t>
    </r>
    <r>
      <rPr>
        <sz val="8"/>
        <color rgb="FF000000"/>
        <rFont val="Segoe UI"/>
        <family val="2"/>
        <charset val="238"/>
      </rPr>
      <t xml:space="preserve"> z betonu prostého C 20/25    </t>
    </r>
    <r>
      <rPr>
        <b/>
        <sz val="8"/>
        <color rgb="FF000000"/>
        <rFont val="Calibri"/>
        <family val="2"/>
        <charset val="238"/>
        <scheme val="minor"/>
      </rPr>
      <t xml:space="preserve"> (u Pítka Junkus - přívod a odvod vody, u sedáků Bled - přívod elektřiny - v betonových patkách je nutné zohlednit pokyny výrobců )</t>
    </r>
  </si>
  <si>
    <t xml:space="preserve">VYBAVENÍ HŘIŠTĚ VČETNĚ ZÁKLADNÍCH I FINÁLNÍCH POVRCHŮ (štěrkové vrstvy pod finální povrch a pryžová vrstva)  BUDE DODÁNO SPECIALIZOVANOU FIRMOU ZABÝVAJÍCÍ SE TVORBOU DĚTSKÝCH HŘIŠŤ. Tato firma bude dodávat herní  prvky (včetně základových betonů pro prvky a pro tři lavičky umístěné uvnitř prostoru hřiště) a další nutné vybavení hřiště. </t>
  </si>
  <si>
    <t>ZAMĚŘENÍ A TERÉNNÍ PŘÍPRAVY (odbagrování povrchu pro podkladové vrstvy hřiště + obruby z betonových a ocelových obrubníků) provede firma, která bude dodávat chodníky!/park. 
Bude také dodávat VEŠKERÉ LAVIČKY (včetně laviček v hřišti) A OSTATNÍ MOBILIÁŘ  (betonové prvky, oporu pro rostliny, koše..) + OBRUBY (včetně obrub kolem hřiště - viz. grafická část projektu). 
JE NUTNÁ SPOLUPRÁCE S REALIZÁTOREM DĚTSKÉHO HŘIŠTĚ.</t>
  </si>
  <si>
    <t>Lavičky 7x (patky u laviček v hřišti provede dodavatel dět.hřiště), Set Alba 2x, sedák BLED 7x, Konstrukce/opora pro rostliny - dle technických listů výrobců + výkr.č.6. Ter.modelace</t>
  </si>
  <si>
    <t>veškeré výsadby  výkr.č.6</t>
  </si>
  <si>
    <t>Betonový sedák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</si>
</sst>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č&quot;_-;\-* #,##0\ &quot;Kč&quot;_-;_-* &quot;-&quot;\ &quot;Kč&quot;_-;_-@_-"/>
    <numFmt numFmtId="164" formatCode="0.00;[Red]0.00"/>
    <numFmt numFmtId="165" formatCode="#,##0.00\ &quot;Kč&quot;"/>
    <numFmt numFmtId="166" formatCode="0.0"/>
    <numFmt numFmtId="167" formatCode="_-* #,##0.0\ &quot;Kč&quot;_-;\-* #,##0.0\ &quot;Kč&quot;_-;_-* &quot;-&quot;?\ &quot;Kč&quot;_-;_-@_-"/>
    <numFmt numFmtId="168" formatCode="0.0000"/>
  </numFmts>
  <fonts count="7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8"/>
      <color rgb="FF000000"/>
      <name val="Segoe UI"/>
      <family val="2"/>
      <charset val="238"/>
    </font>
    <font>
      <sz val="8"/>
      <color rgb="FF000000"/>
      <name val="Segoe UI"/>
      <family val="2"/>
      <charset val="238"/>
    </font>
    <font>
      <vertAlign val="superscript"/>
      <sz val="8"/>
      <color rgb="FF000000"/>
      <name val="Segoe UI"/>
      <family val="2"/>
      <charset val="238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9"/>
      <color rgb="FF00B0F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rgb="FF00B0F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9" tint="-0.249977111117893"/>
      <name val="Calibri"/>
      <family val="2"/>
      <charset val="238"/>
      <scheme val="minor"/>
    </font>
    <font>
      <sz val="9"/>
      <color theme="9" tint="-0.249977111117893"/>
      <name val="Calibri"/>
      <family val="2"/>
      <charset val="238"/>
      <scheme val="minor"/>
    </font>
    <font>
      <b/>
      <sz val="8"/>
      <color theme="9" tint="-0.249977111117893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b/>
      <sz val="9"/>
      <color theme="4" tint="-0.249977111117893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7C8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7"/>
      <color theme="8" tint="-0.249977111117893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color theme="9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rgb="FF646464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8"/>
      <color rgb="FF1FAD4B"/>
      <name val="Calibri"/>
      <family val="2"/>
      <charset val="238"/>
      <scheme val="minor"/>
    </font>
    <font>
      <vertAlign val="superscript"/>
      <sz val="8"/>
      <color rgb="FF000000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b/>
      <i/>
      <sz val="9"/>
      <color rgb="FF00B0F0"/>
      <name val="Calibri"/>
      <family val="2"/>
      <charset val="238"/>
      <scheme val="minor"/>
    </font>
    <font>
      <b/>
      <i/>
      <sz val="8"/>
      <color rgb="FF00B0F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i/>
      <sz val="10"/>
      <color rgb="FF00B0F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 val="double"/>
      <sz val="10"/>
      <name val="Calibri"/>
      <family val="2"/>
      <charset val="238"/>
      <scheme val="minor"/>
    </font>
    <font>
      <b/>
      <u/>
      <sz val="7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9"/>
      <color rgb="FF000000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rgb="FF00A44A"/>
      <name val="Calibri"/>
      <family val="2"/>
      <charset val="238"/>
      <scheme val="minor"/>
    </font>
    <font>
      <b/>
      <sz val="11"/>
      <color rgb="FF00A44A"/>
      <name val="Calibri"/>
      <family val="2"/>
      <charset val="238"/>
      <scheme val="minor"/>
    </font>
    <font>
      <b/>
      <sz val="9"/>
      <color rgb="FF00B0F0"/>
      <name val="Calibri"/>
      <family val="2"/>
      <charset val="238"/>
      <scheme val="minor"/>
    </font>
    <font>
      <b/>
      <sz val="8"/>
      <color rgb="FF00B0F0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  <font>
      <sz val="9"/>
      <name val="Segoe UI"/>
      <family val="2"/>
      <charset val="238"/>
    </font>
    <font>
      <b/>
      <sz val="9"/>
      <name val="Segoe UI"/>
      <family val="2"/>
      <charset val="238"/>
    </font>
    <font>
      <b/>
      <sz val="8"/>
      <name val="Segoe UI"/>
      <family val="2"/>
      <charset val="238"/>
    </font>
    <font>
      <sz val="8"/>
      <name val="Segoe U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u/>
      <sz val="9"/>
      <name val="Calibri"/>
      <family val="2"/>
      <charset val="238"/>
      <scheme val="minor"/>
    </font>
    <font>
      <sz val="8"/>
      <color theme="1" tint="0.14999847407452621"/>
      <name val="Calibri"/>
      <family val="2"/>
      <charset val="238"/>
      <scheme val="minor"/>
    </font>
    <font>
      <b/>
      <sz val="8"/>
      <color theme="1" tint="0.14999847407452621"/>
      <name val="Calibri"/>
      <family val="2"/>
      <charset val="238"/>
      <scheme val="minor"/>
    </font>
    <font>
      <b/>
      <sz val="9"/>
      <color theme="1" tint="0.14999847407452621"/>
      <name val="Calibri"/>
      <family val="2"/>
      <charset val="238"/>
      <scheme val="minor"/>
    </font>
    <font>
      <sz val="9"/>
      <color theme="1" tint="0.1499984740745262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DBE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2" fillId="0" borderId="0"/>
    <xf numFmtId="40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</cellStyleXfs>
  <cellXfs count="263">
    <xf numFmtId="0" fontId="0" fillId="0" borderId="0" xfId="0"/>
    <xf numFmtId="0" fontId="16" fillId="0" borderId="7" xfId="0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right" vertical="center" wrapText="1"/>
    </xf>
    <xf numFmtId="0" fontId="18" fillId="0" borderId="7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49" fontId="11" fillId="3" borderId="7" xfId="0" applyNumberFormat="1" applyFont="1" applyFill="1" applyBorder="1" applyAlignment="1">
      <alignment horizontal="left" vertical="center" wrapText="1"/>
    </xf>
    <xf numFmtId="49" fontId="14" fillId="3" borderId="7" xfId="0" applyNumberFormat="1" applyFont="1" applyFill="1" applyBorder="1" applyAlignment="1">
      <alignment horizontal="left" vertical="center" wrapText="1"/>
    </xf>
    <xf numFmtId="167" fontId="11" fillId="3" borderId="7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14" fillId="0" borderId="7" xfId="0" applyFont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center" vertical="center" textRotation="90"/>
    </xf>
    <xf numFmtId="0" fontId="7" fillId="0" borderId="9" xfId="0" applyFont="1" applyBorder="1" applyAlignment="1">
      <alignment horizontal="center"/>
    </xf>
    <xf numFmtId="0" fontId="7" fillId="0" borderId="9" xfId="0" applyFont="1" applyBorder="1"/>
    <xf numFmtId="0" fontId="2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15" fillId="0" borderId="7" xfId="0" applyNumberFormat="1" applyFont="1" applyBorder="1" applyAlignment="1">
      <alignment horizontal="right" vertical="center" wrapText="1"/>
    </xf>
    <xf numFmtId="0" fontId="7" fillId="0" borderId="16" xfId="0" applyFont="1" applyBorder="1" applyAlignment="1">
      <alignment horizontal="center"/>
    </xf>
    <xf numFmtId="0" fontId="7" fillId="0" borderId="16" xfId="0" applyFont="1" applyBorder="1"/>
    <xf numFmtId="49" fontId="11" fillId="0" borderId="8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11" fillId="0" borderId="0" xfId="0" applyFont="1"/>
    <xf numFmtId="0" fontId="0" fillId="0" borderId="0" xfId="0" applyAlignment="1">
      <alignment wrapText="1"/>
    </xf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49" fontId="11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167" fontId="11" fillId="0" borderId="7" xfId="0" applyNumberFormat="1" applyFont="1" applyBorder="1" applyAlignment="1">
      <alignment horizontal="right" vertical="center"/>
    </xf>
    <xf numFmtId="49" fontId="26" fillId="0" borderId="7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49" fontId="26" fillId="0" borderId="8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left" vertical="center" wrapText="1"/>
    </xf>
    <xf numFmtId="49" fontId="26" fillId="0" borderId="9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wrapText="1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0" fontId="1" fillId="0" borderId="6" xfId="0" applyFont="1" applyBorder="1" applyAlignment="1">
      <alignment vertical="center" wrapText="1"/>
    </xf>
    <xf numFmtId="0" fontId="1" fillId="0" borderId="0" xfId="0" applyFont="1"/>
    <xf numFmtId="0" fontId="1" fillId="3" borderId="7" xfId="0" applyFont="1" applyFill="1" applyBorder="1"/>
    <xf numFmtId="0" fontId="1" fillId="0" borderId="7" xfId="0" applyFont="1" applyBorder="1"/>
    <xf numFmtId="0" fontId="1" fillId="0" borderId="9" xfId="0" applyFont="1" applyBorder="1"/>
    <xf numFmtId="49" fontId="1" fillId="0" borderId="7" xfId="0" applyNumberFormat="1" applyFont="1" applyBorder="1" applyAlignment="1">
      <alignment vertical="center" wrapText="1"/>
    </xf>
    <xf numFmtId="0" fontId="1" fillId="0" borderId="12" xfId="0" applyFont="1" applyBorder="1"/>
    <xf numFmtId="0" fontId="1" fillId="0" borderId="8" xfId="0" applyFont="1" applyBorder="1"/>
    <xf numFmtId="0" fontId="1" fillId="0" borderId="16" xfId="0" applyFont="1" applyBorder="1"/>
    <xf numFmtId="0" fontId="1" fillId="0" borderId="3" xfId="0" applyFont="1" applyBorder="1"/>
    <xf numFmtId="167" fontId="1" fillId="0" borderId="8" xfId="0" applyNumberFormat="1" applyFont="1" applyBorder="1" applyAlignment="1">
      <alignment horizontal="right"/>
    </xf>
    <xf numFmtId="0" fontId="1" fillId="0" borderId="8" xfId="0" applyFont="1" applyBorder="1" applyAlignment="1">
      <alignment wrapText="1"/>
    </xf>
    <xf numFmtId="167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3" fillId="0" borderId="7" xfId="1" applyFont="1" applyBorder="1" applyAlignment="1">
      <alignment horizontal="center" vertical="center" wrapText="1"/>
    </xf>
    <xf numFmtId="40" fontId="13" fillId="0" borderId="7" xfId="2" applyFont="1" applyBorder="1" applyAlignment="1">
      <alignment horizontal="center" vertical="center" wrapText="1"/>
    </xf>
    <xf numFmtId="1" fontId="13" fillId="0" borderId="7" xfId="1" applyNumberFormat="1" applyFont="1" applyBorder="1" applyAlignment="1">
      <alignment horizontal="center" vertical="center" wrapText="1"/>
    </xf>
    <xf numFmtId="167" fontId="31" fillId="0" borderId="7" xfId="1" applyNumberFormat="1" applyFont="1" applyBorder="1" applyAlignment="1">
      <alignment horizontal="right" vertical="center" wrapText="1"/>
    </xf>
    <xf numFmtId="0" fontId="13" fillId="4" borderId="9" xfId="1" applyFont="1" applyFill="1" applyBorder="1" applyAlignment="1">
      <alignment horizontal="center" vertical="center"/>
    </xf>
    <xf numFmtId="164" fontId="13" fillId="4" borderId="9" xfId="1" applyNumberFormat="1" applyFont="1" applyFill="1" applyBorder="1" applyAlignment="1">
      <alignment horizontal="center" vertical="center" shrinkToFit="1"/>
    </xf>
    <xf numFmtId="1" fontId="13" fillId="4" borderId="9" xfId="1" applyNumberFormat="1" applyFont="1" applyFill="1" applyBorder="1" applyAlignment="1">
      <alignment horizontal="center" vertical="center"/>
    </xf>
    <xf numFmtId="167" fontId="13" fillId="4" borderId="9" xfId="1" applyNumberFormat="1" applyFont="1" applyFill="1" applyBorder="1" applyAlignment="1">
      <alignment horizontal="right" vertical="center"/>
    </xf>
    <xf numFmtId="0" fontId="37" fillId="0" borderId="3" xfId="0" applyFont="1" applyBorder="1" applyAlignment="1">
      <alignment horizontal="center" vertical="center" wrapText="1"/>
    </xf>
    <xf numFmtId="165" fontId="38" fillId="0" borderId="3" xfId="0" applyNumberFormat="1" applyFont="1" applyBorder="1" applyAlignment="1">
      <alignment horizontal="right" vertical="center"/>
    </xf>
    <xf numFmtId="1" fontId="13" fillId="0" borderId="3" xfId="1" applyNumberFormat="1" applyFont="1" applyBorder="1" applyAlignment="1">
      <alignment horizontal="center" vertical="center"/>
    </xf>
    <xf numFmtId="167" fontId="13" fillId="0" borderId="3" xfId="1" applyNumberFormat="1" applyFont="1" applyBorder="1" applyAlignment="1">
      <alignment horizontal="right" vertical="center" wrapText="1"/>
    </xf>
    <xf numFmtId="0" fontId="37" fillId="3" borderId="7" xfId="0" applyFont="1" applyFill="1" applyBorder="1" applyAlignment="1">
      <alignment horizontal="center" vertical="center" wrapText="1"/>
    </xf>
    <xf numFmtId="165" fontId="38" fillId="3" borderId="7" xfId="0" applyNumberFormat="1" applyFont="1" applyFill="1" applyBorder="1" applyAlignment="1">
      <alignment horizontal="right" vertical="center"/>
    </xf>
    <xf numFmtId="1" fontId="13" fillId="3" borderId="10" xfId="1" applyNumberFormat="1" applyFont="1" applyFill="1" applyBorder="1" applyAlignment="1">
      <alignment horizontal="center" vertical="center"/>
    </xf>
    <xf numFmtId="167" fontId="13" fillId="3" borderId="10" xfId="1" applyNumberFormat="1" applyFont="1" applyFill="1" applyBorder="1" applyAlignment="1">
      <alignment horizontal="right" vertical="center" wrapText="1"/>
    </xf>
    <xf numFmtId="0" fontId="37" fillId="0" borderId="10" xfId="0" applyFont="1" applyBorder="1" applyAlignment="1">
      <alignment horizontal="center" vertical="center" wrapText="1"/>
    </xf>
    <xf numFmtId="165" fontId="38" fillId="0" borderId="10" xfId="0" applyNumberFormat="1" applyFont="1" applyBorder="1" applyAlignment="1">
      <alignment horizontal="right" vertical="center"/>
    </xf>
    <xf numFmtId="1" fontId="13" fillId="0" borderId="10" xfId="1" applyNumberFormat="1" applyFont="1" applyBorder="1" applyAlignment="1">
      <alignment horizontal="center" vertical="center"/>
    </xf>
    <xf numFmtId="167" fontId="13" fillId="0" borderId="10" xfId="1" applyNumberFormat="1" applyFont="1" applyBorder="1" applyAlignment="1">
      <alignment horizontal="right" vertical="center" wrapText="1"/>
    </xf>
    <xf numFmtId="0" fontId="37" fillId="0" borderId="7" xfId="0" applyFont="1" applyBorder="1" applyAlignment="1">
      <alignment horizontal="center" vertical="center"/>
    </xf>
    <xf numFmtId="165" fontId="38" fillId="0" borderId="7" xfId="0" applyNumberFormat="1" applyFont="1" applyBorder="1" applyAlignment="1">
      <alignment horizontal="right" vertical="center"/>
    </xf>
    <xf numFmtId="0" fontId="36" fillId="0" borderId="4" xfId="0" applyFont="1" applyBorder="1" applyAlignment="1">
      <alignment vertical="center" wrapText="1"/>
    </xf>
    <xf numFmtId="0" fontId="37" fillId="0" borderId="7" xfId="0" applyFont="1" applyBorder="1" applyAlignment="1">
      <alignment horizontal="center" vertical="center" wrapText="1"/>
    </xf>
    <xf numFmtId="1" fontId="13" fillId="0" borderId="7" xfId="1" applyNumberFormat="1" applyFont="1" applyBorder="1" applyAlignment="1">
      <alignment horizontal="center" vertical="center"/>
    </xf>
    <xf numFmtId="167" fontId="13" fillId="0" borderId="7" xfId="1" applyNumberFormat="1" applyFont="1" applyBorder="1" applyAlignment="1">
      <alignment horizontal="right" vertical="center" wrapText="1"/>
    </xf>
    <xf numFmtId="0" fontId="40" fillId="0" borderId="11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/>
    </xf>
    <xf numFmtId="166" fontId="13" fillId="0" borderId="7" xfId="1" applyNumberFormat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38" fillId="0" borderId="9" xfId="0" applyFont="1" applyBorder="1" applyAlignment="1">
      <alignment horizontal="right" vertical="center"/>
    </xf>
    <xf numFmtId="1" fontId="13" fillId="0" borderId="9" xfId="3" applyNumberFormat="1" applyFont="1" applyBorder="1" applyAlignment="1">
      <alignment horizontal="center" vertical="center"/>
    </xf>
    <xf numFmtId="167" fontId="43" fillId="0" borderId="9" xfId="1" applyNumberFormat="1" applyFont="1" applyBorder="1" applyAlignment="1">
      <alignment horizontal="right" vertical="center" wrapText="1"/>
    </xf>
    <xf numFmtId="167" fontId="43" fillId="0" borderId="7" xfId="1" applyNumberFormat="1" applyFont="1" applyBorder="1" applyAlignment="1">
      <alignment horizontal="right" vertical="center" wrapText="1"/>
    </xf>
    <xf numFmtId="0" fontId="13" fillId="0" borderId="8" xfId="1" applyFont="1" applyBorder="1" applyAlignment="1">
      <alignment horizontal="center" vertical="center"/>
    </xf>
    <xf numFmtId="0" fontId="38" fillId="0" borderId="8" xfId="0" applyFont="1" applyBorder="1" applyAlignment="1">
      <alignment horizontal="right" vertical="center"/>
    </xf>
    <xf numFmtId="1" fontId="13" fillId="0" borderId="8" xfId="3" applyNumberFormat="1" applyFont="1" applyBorder="1" applyAlignment="1">
      <alignment horizontal="center" vertical="center"/>
    </xf>
    <xf numFmtId="167" fontId="43" fillId="0" borderId="8" xfId="1" applyNumberFormat="1" applyFont="1" applyBorder="1" applyAlignment="1">
      <alignment horizontal="right" vertical="center" wrapText="1"/>
    </xf>
    <xf numFmtId="0" fontId="13" fillId="4" borderId="10" xfId="1" applyFont="1" applyFill="1" applyBorder="1" applyAlignment="1">
      <alignment horizontal="center" vertical="center"/>
    </xf>
    <xf numFmtId="0" fontId="38" fillId="4" borderId="10" xfId="0" applyFont="1" applyFill="1" applyBorder="1" applyAlignment="1">
      <alignment horizontal="right" vertical="center"/>
    </xf>
    <xf numFmtId="1" fontId="13" fillId="4" borderId="10" xfId="1" applyNumberFormat="1" applyFont="1" applyFill="1" applyBorder="1" applyAlignment="1">
      <alignment horizontal="center" vertical="center"/>
    </xf>
    <xf numFmtId="0" fontId="38" fillId="0" borderId="7" xfId="0" applyFont="1" applyBorder="1" applyAlignment="1">
      <alignment horizontal="right" vertical="center"/>
    </xf>
    <xf numFmtId="167" fontId="13" fillId="0" borderId="7" xfId="1" applyNumberFormat="1" applyFont="1" applyBorder="1" applyAlignment="1">
      <alignment horizontal="right" vertical="center"/>
    </xf>
    <xf numFmtId="0" fontId="13" fillId="2" borderId="7" xfId="1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right" vertical="center"/>
    </xf>
    <xf numFmtId="1" fontId="13" fillId="2" borderId="7" xfId="1" applyNumberFormat="1" applyFont="1" applyFill="1" applyBorder="1" applyAlignment="1">
      <alignment horizontal="center" vertical="center"/>
    </xf>
    <xf numFmtId="167" fontId="13" fillId="2" borderId="7" xfId="1" applyNumberFormat="1" applyFont="1" applyFill="1" applyBorder="1" applyAlignment="1">
      <alignment horizontal="right" vertical="center"/>
    </xf>
    <xf numFmtId="0" fontId="13" fillId="0" borderId="10" xfId="1" applyFont="1" applyBorder="1" applyAlignment="1">
      <alignment horizontal="center" vertical="center"/>
    </xf>
    <xf numFmtId="165" fontId="38" fillId="0" borderId="9" xfId="0" applyNumberFormat="1" applyFont="1" applyBorder="1" applyAlignment="1">
      <alignment horizontal="right" vertical="center"/>
    </xf>
    <xf numFmtId="1" fontId="13" fillId="0" borderId="9" xfId="1" applyNumberFormat="1" applyFont="1" applyBorder="1" applyAlignment="1">
      <alignment horizontal="center" vertical="center"/>
    </xf>
    <xf numFmtId="40" fontId="13" fillId="0" borderId="7" xfId="2" applyFont="1" applyFill="1" applyBorder="1" applyAlignment="1">
      <alignment horizontal="center" vertical="center"/>
    </xf>
    <xf numFmtId="40" fontId="13" fillId="0" borderId="10" xfId="2" applyFont="1" applyFill="1" applyBorder="1" applyAlignment="1">
      <alignment horizontal="center" vertical="center"/>
    </xf>
    <xf numFmtId="167" fontId="43" fillId="0" borderId="10" xfId="1" applyNumberFormat="1" applyFont="1" applyBorder="1" applyAlignment="1">
      <alignment horizontal="right" vertical="center" wrapText="1"/>
    </xf>
    <xf numFmtId="0" fontId="13" fillId="2" borderId="3" xfId="1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horizontal="right" vertical="center"/>
    </xf>
    <xf numFmtId="1" fontId="13" fillId="2" borderId="3" xfId="1" applyNumberFormat="1" applyFont="1" applyFill="1" applyBorder="1" applyAlignment="1">
      <alignment horizontal="center" vertical="center"/>
    </xf>
    <xf numFmtId="167" fontId="13" fillId="2" borderId="3" xfId="1" applyNumberFormat="1" applyFont="1" applyFill="1" applyBorder="1" applyAlignment="1">
      <alignment horizontal="right" vertical="center"/>
    </xf>
    <xf numFmtId="167" fontId="16" fillId="0" borderId="7" xfId="0" applyNumberFormat="1" applyFont="1" applyBorder="1" applyAlignment="1">
      <alignment horizontal="right" vertical="center"/>
    </xf>
    <xf numFmtId="167" fontId="47" fillId="0" borderId="7" xfId="0" applyNumberFormat="1" applyFont="1" applyBorder="1" applyAlignment="1">
      <alignment horizontal="right" vertical="center"/>
    </xf>
    <xf numFmtId="0" fontId="43" fillId="0" borderId="7" xfId="1" applyFont="1" applyBorder="1" applyAlignment="1">
      <alignment horizontal="right" vertical="center" wrapText="1"/>
    </xf>
    <xf numFmtId="0" fontId="48" fillId="0" borderId="8" xfId="1" applyFont="1" applyBorder="1" applyAlignment="1">
      <alignment horizontal="right" vertical="center" wrapText="1"/>
    </xf>
    <xf numFmtId="0" fontId="48" fillId="0" borderId="9" xfId="1" applyFont="1" applyBorder="1" applyAlignment="1">
      <alignment horizontal="right" vertical="center" wrapText="1"/>
    </xf>
    <xf numFmtId="167" fontId="43" fillId="0" borderId="16" xfId="1" applyNumberFormat="1" applyFont="1" applyBorder="1" applyAlignment="1">
      <alignment horizontal="right" vertical="center" wrapText="1"/>
    </xf>
    <xf numFmtId="167" fontId="43" fillId="0" borderId="3" xfId="1" applyNumberFormat="1" applyFont="1" applyBorder="1" applyAlignment="1">
      <alignment horizontal="right" vertical="center" wrapText="1"/>
    </xf>
    <xf numFmtId="40" fontId="13" fillId="0" borderId="10" xfId="2" applyFont="1" applyBorder="1" applyAlignment="1">
      <alignment horizontal="center" vertical="center"/>
    </xf>
    <xf numFmtId="167" fontId="31" fillId="0" borderId="10" xfId="1" applyNumberFormat="1" applyFont="1" applyBorder="1" applyAlignment="1">
      <alignment horizontal="right" vertical="center"/>
    </xf>
    <xf numFmtId="40" fontId="13" fillId="0" borderId="7" xfId="2" applyFont="1" applyBorder="1" applyAlignment="1">
      <alignment horizontal="center" vertical="center"/>
    </xf>
    <xf numFmtId="167" fontId="31" fillId="0" borderId="7" xfId="1" applyNumberFormat="1" applyFont="1" applyBorder="1" applyAlignment="1">
      <alignment horizontal="right" vertical="center"/>
    </xf>
    <xf numFmtId="40" fontId="13" fillId="0" borderId="8" xfId="2" applyFont="1" applyBorder="1" applyAlignment="1">
      <alignment horizontal="center" vertical="center"/>
    </xf>
    <xf numFmtId="1" fontId="13" fillId="0" borderId="8" xfId="1" applyNumberFormat="1" applyFont="1" applyBorder="1" applyAlignment="1">
      <alignment horizontal="center" vertical="center"/>
    </xf>
    <xf numFmtId="167" fontId="13" fillId="0" borderId="8" xfId="1" applyNumberFormat="1" applyFont="1" applyBorder="1" applyAlignment="1">
      <alignment horizontal="right" vertical="center"/>
    </xf>
    <xf numFmtId="167" fontId="13" fillId="0" borderId="10" xfId="1" applyNumberFormat="1" applyFont="1" applyBorder="1" applyAlignment="1">
      <alignment horizontal="right" vertical="center"/>
    </xf>
    <xf numFmtId="0" fontId="49" fillId="0" borderId="9" xfId="1" applyFont="1" applyBorder="1" applyAlignment="1">
      <alignment horizontal="center" vertical="center"/>
    </xf>
    <xf numFmtId="40" fontId="13" fillId="0" borderId="9" xfId="2" applyFont="1" applyBorder="1" applyAlignment="1">
      <alignment horizontal="center" vertical="center"/>
    </xf>
    <xf numFmtId="42" fontId="50" fillId="0" borderId="9" xfId="1" applyNumberFormat="1" applyFont="1" applyBorder="1" applyAlignment="1">
      <alignment horizontal="right" vertical="center"/>
    </xf>
    <xf numFmtId="49" fontId="11" fillId="0" borderId="7" xfId="0" applyNumberFormat="1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 wrapText="1"/>
    </xf>
    <xf numFmtId="0" fontId="55" fillId="0" borderId="7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59" fillId="0" borderId="0" xfId="0" applyFont="1" applyAlignment="1">
      <alignment wrapText="1"/>
    </xf>
    <xf numFmtId="168" fontId="13" fillId="0" borderId="7" xfId="1" applyNumberFormat="1" applyFont="1" applyBorder="1" applyAlignment="1">
      <alignment horizontal="center" vertical="center"/>
    </xf>
    <xf numFmtId="0" fontId="43" fillId="0" borderId="8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right" vertical="center" wrapText="1"/>
    </xf>
    <xf numFmtId="0" fontId="30" fillId="0" borderId="10" xfId="1" applyFont="1" applyBorder="1" applyAlignment="1">
      <alignment horizontal="center" vertical="center" wrapText="1"/>
    </xf>
    <xf numFmtId="0" fontId="30" fillId="0" borderId="7" xfId="1" applyFont="1" applyBorder="1" applyAlignment="1">
      <alignment horizontal="center" vertical="center" wrapText="1"/>
    </xf>
    <xf numFmtId="0" fontId="30" fillId="0" borderId="8" xfId="1" applyFont="1" applyBorder="1" applyAlignment="1">
      <alignment horizontal="center" vertical="center" wrapText="1"/>
    </xf>
    <xf numFmtId="0" fontId="51" fillId="0" borderId="9" xfId="1" applyFont="1" applyBorder="1" applyAlignment="1">
      <alignment horizontal="center" vertical="center" wrapText="1"/>
    </xf>
    <xf numFmtId="0" fontId="8" fillId="0" borderId="18" xfId="0" applyFont="1" applyBorder="1" applyAlignment="1">
      <alignment wrapText="1"/>
    </xf>
    <xf numFmtId="42" fontId="0" fillId="0" borderId="0" xfId="0" applyNumberFormat="1"/>
    <xf numFmtId="167" fontId="0" fillId="0" borderId="0" xfId="0" applyNumberFormat="1"/>
    <xf numFmtId="2" fontId="13" fillId="0" borderId="9" xfId="1" applyNumberFormat="1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3" fillId="0" borderId="5" xfId="0" applyFont="1" applyBorder="1" applyAlignment="1">
      <alignment vertical="center" wrapText="1"/>
    </xf>
    <xf numFmtId="0" fontId="49" fillId="2" borderId="9" xfId="1" applyFont="1" applyFill="1" applyBorder="1" applyAlignment="1">
      <alignment horizontal="center" vertical="center"/>
    </xf>
    <xf numFmtId="40" fontId="13" fillId="2" borderId="9" xfId="2" applyFont="1" applyFill="1" applyBorder="1" applyAlignment="1">
      <alignment horizontal="center" vertical="center"/>
    </xf>
    <xf numFmtId="1" fontId="13" fillId="2" borderId="9" xfId="1" applyNumberFormat="1" applyFont="1" applyFill="1" applyBorder="1" applyAlignment="1">
      <alignment horizontal="center" vertical="center"/>
    </xf>
    <xf numFmtId="42" fontId="50" fillId="2" borderId="9" xfId="1" applyNumberFormat="1" applyFont="1" applyFill="1" applyBorder="1" applyAlignment="1">
      <alignment horizontal="right" vertical="center"/>
    </xf>
    <xf numFmtId="0" fontId="51" fillId="2" borderId="9" xfId="1" applyFont="1" applyFill="1" applyBorder="1" applyAlignment="1">
      <alignment horizontal="center" vertical="center" wrapText="1"/>
    </xf>
    <xf numFmtId="0" fontId="30" fillId="3" borderId="7" xfId="1" applyFont="1" applyFill="1" applyBorder="1" applyAlignment="1">
      <alignment horizontal="center" vertical="center" wrapText="1"/>
    </xf>
    <xf numFmtId="0" fontId="31" fillId="3" borderId="7" xfId="1" applyFont="1" applyFill="1" applyBorder="1" applyAlignment="1">
      <alignment horizontal="center" vertical="center" wrapText="1"/>
    </xf>
    <xf numFmtId="40" fontId="31" fillId="3" borderId="7" xfId="2" applyFont="1" applyFill="1" applyBorder="1" applyAlignment="1">
      <alignment horizontal="center" vertical="center" wrapText="1"/>
    </xf>
    <xf numFmtId="1" fontId="31" fillId="3" borderId="7" xfId="1" applyNumberFormat="1" applyFont="1" applyFill="1" applyBorder="1" applyAlignment="1">
      <alignment horizontal="center" vertical="center" wrapText="1"/>
    </xf>
    <xf numFmtId="167" fontId="31" fillId="3" borderId="7" xfId="2" applyNumberFormat="1" applyFont="1" applyFill="1" applyBorder="1" applyAlignment="1">
      <alignment horizontal="center" vertical="center" wrapText="1"/>
    </xf>
    <xf numFmtId="0" fontId="32" fillId="0" borderId="7" xfId="1" applyFont="1" applyBorder="1" applyAlignment="1">
      <alignment horizontal="center" vertical="center" wrapText="1"/>
    </xf>
    <xf numFmtId="0" fontId="34" fillId="0" borderId="7" xfId="1" applyFont="1" applyBorder="1" applyAlignment="1">
      <alignment horizontal="center" vertical="center" wrapText="1"/>
    </xf>
    <xf numFmtId="0" fontId="31" fillId="4" borderId="9" xfId="1" applyFont="1" applyFill="1" applyBorder="1" applyAlignment="1">
      <alignment horizontal="center" vertical="center" wrapText="1"/>
    </xf>
    <xf numFmtId="0" fontId="30" fillId="4" borderId="9" xfId="1" applyFont="1" applyFill="1" applyBorder="1" applyAlignment="1">
      <alignment horizontal="center" vertical="center" wrapText="1"/>
    </xf>
    <xf numFmtId="0" fontId="36" fillId="0" borderId="3" xfId="0" applyFont="1" applyBorder="1" applyAlignment="1">
      <alignment vertical="center" wrapText="1"/>
    </xf>
    <xf numFmtId="0" fontId="34" fillId="0" borderId="3" xfId="1" applyFont="1" applyBorder="1" applyAlignment="1">
      <alignment horizontal="center" vertical="center" wrapText="1"/>
    </xf>
    <xf numFmtId="0" fontId="36" fillId="3" borderId="7" xfId="0" applyFont="1" applyFill="1" applyBorder="1" applyAlignment="1">
      <alignment vertical="center" wrapText="1"/>
    </xf>
    <xf numFmtId="0" fontId="34" fillId="3" borderId="10" xfId="1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vertical="center" wrapText="1"/>
    </xf>
    <xf numFmtId="0" fontId="34" fillId="0" borderId="10" xfId="1" applyFont="1" applyBorder="1" applyAlignment="1">
      <alignment horizontal="center" vertical="center" wrapText="1"/>
    </xf>
    <xf numFmtId="0" fontId="36" fillId="0" borderId="7" xfId="0" applyFont="1" applyBorder="1" applyAlignment="1">
      <alignment vertical="center" wrapText="1"/>
    </xf>
    <xf numFmtId="0" fontId="40" fillId="0" borderId="10" xfId="1" applyFont="1" applyBorder="1" applyAlignment="1">
      <alignment horizontal="center" vertical="center" wrapText="1"/>
    </xf>
    <xf numFmtId="0" fontId="52" fillId="0" borderId="10" xfId="1" applyFont="1" applyBorder="1" applyAlignment="1">
      <alignment horizontal="center" vertical="center" wrapText="1"/>
    </xf>
    <xf numFmtId="0" fontId="36" fillId="5" borderId="7" xfId="0" applyFont="1" applyFill="1" applyBorder="1" applyAlignment="1">
      <alignment vertical="center" wrapText="1"/>
    </xf>
    <xf numFmtId="0" fontId="40" fillId="0" borderId="7" xfId="1" applyFont="1" applyBorder="1" applyAlignment="1">
      <alignment horizontal="center" vertical="center" wrapText="1"/>
    </xf>
    <xf numFmtId="0" fontId="40" fillId="0" borderId="9" xfId="1" applyFont="1" applyBorder="1" applyAlignment="1">
      <alignment horizontal="center" vertical="center" wrapText="1"/>
    </xf>
    <xf numFmtId="0" fontId="34" fillId="0" borderId="7" xfId="3" applyFont="1" applyBorder="1" applyAlignment="1">
      <alignment horizontal="center" vertical="center" wrapText="1"/>
    </xf>
    <xf numFmtId="0" fontId="30" fillId="0" borderId="9" xfId="1" applyFont="1" applyBorder="1" applyAlignment="1">
      <alignment horizontal="center" vertical="center" wrapText="1"/>
    </xf>
    <xf numFmtId="0" fontId="32" fillId="4" borderId="10" xfId="1" applyFont="1" applyFill="1" applyBorder="1" applyAlignment="1">
      <alignment horizontal="center" vertical="center" wrapText="1"/>
    </xf>
    <xf numFmtId="0" fontId="30" fillId="4" borderId="10" xfId="1" applyFont="1" applyFill="1" applyBorder="1" applyAlignment="1">
      <alignment horizontal="center" vertical="center" wrapText="1"/>
    </xf>
    <xf numFmtId="0" fontId="32" fillId="2" borderId="7" xfId="1" applyFont="1" applyFill="1" applyBorder="1" applyAlignment="1">
      <alignment horizontal="center" vertical="center" wrapText="1"/>
    </xf>
    <xf numFmtId="0" fontId="30" fillId="2" borderId="7" xfId="1" applyFont="1" applyFill="1" applyBorder="1" applyAlignment="1">
      <alignment horizontal="center" vertical="center" wrapText="1"/>
    </xf>
    <xf numFmtId="0" fontId="36" fillId="0" borderId="7" xfId="0" applyFont="1" applyBorder="1" applyAlignment="1">
      <alignment horizontal="right" vertical="center" wrapText="1"/>
    </xf>
    <xf numFmtId="0" fontId="34" fillId="0" borderId="9" xfId="1" applyFont="1" applyBorder="1" applyAlignment="1">
      <alignment horizontal="center" vertical="center" wrapText="1"/>
    </xf>
    <xf numFmtId="0" fontId="34" fillId="0" borderId="9" xfId="3" applyFont="1" applyBorder="1" applyAlignment="1">
      <alignment horizontal="center" vertical="center" wrapText="1"/>
    </xf>
    <xf numFmtId="0" fontId="36" fillId="0" borderId="9" xfId="0" applyFont="1" applyBorder="1" applyAlignment="1">
      <alignment vertical="center" wrapText="1"/>
    </xf>
    <xf numFmtId="0" fontId="46" fillId="0" borderId="7" xfId="1" applyFont="1" applyBorder="1" applyAlignment="1">
      <alignment horizontal="center" vertical="center" wrapText="1"/>
    </xf>
    <xf numFmtId="0" fontId="32" fillId="0" borderId="10" xfId="1" applyFont="1" applyBorder="1" applyAlignment="1">
      <alignment horizontal="center" vertical="center" wrapText="1"/>
    </xf>
    <xf numFmtId="0" fontId="46" fillId="0" borderId="10" xfId="1" applyFont="1" applyBorder="1" applyAlignment="1">
      <alignment horizontal="center" vertical="center" wrapText="1"/>
    </xf>
    <xf numFmtId="0" fontId="32" fillId="2" borderId="3" xfId="1" applyFont="1" applyFill="1" applyBorder="1" applyAlignment="1">
      <alignment horizontal="center" vertical="center" wrapText="1"/>
    </xf>
    <xf numFmtId="0" fontId="30" fillId="2" borderId="3" xfId="1" applyFont="1" applyFill="1" applyBorder="1" applyAlignment="1">
      <alignment horizontal="center" vertical="center" wrapText="1"/>
    </xf>
    <xf numFmtId="0" fontId="32" fillId="0" borderId="8" xfId="1" applyFont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left"/>
    </xf>
    <xf numFmtId="0" fontId="32" fillId="0" borderId="5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45" fillId="0" borderId="5" xfId="0" applyFont="1" applyBorder="1" applyAlignment="1">
      <alignment horizontal="left" vertical="center" wrapText="1"/>
    </xf>
    <xf numFmtId="0" fontId="45" fillId="0" borderId="6" xfId="0" applyFont="1" applyBorder="1" applyAlignment="1">
      <alignment horizontal="left" vertical="center" wrapText="1"/>
    </xf>
    <xf numFmtId="0" fontId="64" fillId="0" borderId="7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44" fillId="0" borderId="5" xfId="0" applyFont="1" applyBorder="1" applyAlignment="1">
      <alignment horizontal="left" vertical="center" wrapText="1"/>
    </xf>
    <xf numFmtId="0" fontId="44" fillId="0" borderId="17" xfId="0" applyFont="1" applyBorder="1" applyAlignment="1">
      <alignment horizontal="left" vertical="center" wrapText="1"/>
    </xf>
    <xf numFmtId="0" fontId="44" fillId="0" borderId="6" xfId="0" applyFont="1" applyBorder="1" applyAlignment="1">
      <alignment horizontal="left" vertical="center" wrapText="1"/>
    </xf>
    <xf numFmtId="0" fontId="33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1" fillId="0" borderId="7" xfId="0" applyFont="1" applyBorder="1" applyAlignment="1">
      <alignment vertical="center" wrapText="1"/>
    </xf>
    <xf numFmtId="0" fontId="68" fillId="0" borderId="7" xfId="0" applyFont="1" applyBorder="1" applyAlignment="1">
      <alignment vertical="center" wrapText="1"/>
    </xf>
    <xf numFmtId="0" fontId="45" fillId="0" borderId="5" xfId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45" fillId="0" borderId="14" xfId="1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43" fillId="0" borderId="7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right" vertical="center" wrapText="1"/>
    </xf>
    <xf numFmtId="0" fontId="37" fillId="0" borderId="7" xfId="0" applyFont="1" applyBorder="1" applyAlignment="1">
      <alignment vertic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8" fillId="2" borderId="9" xfId="0" applyFont="1" applyFill="1" applyBorder="1" applyAlignment="1">
      <alignment horizontal="left" vertical="center"/>
    </xf>
    <xf numFmtId="0" fontId="27" fillId="2" borderId="9" xfId="0" applyFont="1" applyFill="1" applyBorder="1" applyAlignment="1">
      <alignment horizontal="left" vertical="center"/>
    </xf>
    <xf numFmtId="0" fontId="45" fillId="0" borderId="1" xfId="1" applyFont="1" applyBorder="1" applyAlignment="1">
      <alignment horizontal="center" vertical="center" wrapText="1"/>
    </xf>
    <xf numFmtId="0" fontId="45" fillId="0" borderId="2" xfId="1" applyFont="1" applyBorder="1" applyAlignment="1">
      <alignment horizontal="center" vertical="center" wrapText="1"/>
    </xf>
    <xf numFmtId="0" fontId="44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2" fillId="0" borderId="9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33" fillId="0" borderId="5" xfId="0" applyFont="1" applyBorder="1" applyAlignment="1">
      <alignment vertical="center" wrapText="1"/>
    </xf>
    <xf numFmtId="0" fontId="33" fillId="0" borderId="6" xfId="0" applyFont="1" applyBorder="1" applyAlignment="1">
      <alignment vertical="center" wrapText="1"/>
    </xf>
    <xf numFmtId="0" fontId="45" fillId="0" borderId="7" xfId="1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5" fillId="0" borderId="10" xfId="1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35" fillId="4" borderId="12" xfId="1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33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3" fillId="3" borderId="7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70" fillId="6" borderId="5" xfId="0" applyFont="1" applyFill="1" applyBorder="1" applyAlignment="1">
      <alignment vertical="center" wrapText="1"/>
    </xf>
    <xf numFmtId="0" fontId="70" fillId="6" borderId="17" xfId="0" applyFont="1" applyFill="1" applyBorder="1" applyAlignment="1">
      <alignment vertical="center" wrapText="1"/>
    </xf>
    <xf numFmtId="0" fontId="70" fillId="6" borderId="6" xfId="0" applyFont="1" applyFill="1" applyBorder="1" applyAlignment="1">
      <alignment vertical="center" wrapText="1"/>
    </xf>
    <xf numFmtId="0" fontId="45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44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44" fillId="2" borderId="7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35" fillId="4" borderId="10" xfId="1" applyFont="1" applyFill="1" applyBorder="1" applyAlignment="1">
      <alignment horizontal="left" vertical="center" wrapText="1"/>
    </xf>
    <xf numFmtId="0" fontId="33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37" fillId="0" borderId="5" xfId="0" applyFont="1" applyBorder="1" applyAlignment="1">
      <alignment horizontal="left" vertical="center" wrapText="1"/>
    </xf>
    <xf numFmtId="0" fontId="37" fillId="0" borderId="6" xfId="0" applyFont="1" applyBorder="1" applyAlignment="1">
      <alignment horizontal="left" vertical="center" wrapText="1"/>
    </xf>
  </cellXfs>
  <cellStyles count="6">
    <cellStyle name="Čárka 2" xfId="2" xr:uid="{35F08EFE-E77C-4067-AEC1-6CC369D858A7}"/>
    <cellStyle name="Normální" xfId="0" builtinId="0"/>
    <cellStyle name="Normální 10" xfId="4" xr:uid="{523D9B58-0086-40ED-B177-33A651E0BEA3}"/>
    <cellStyle name="Normální 11" xfId="1" xr:uid="{0FB79E4F-182A-4917-81C3-979DA370DE92}"/>
    <cellStyle name="normální 2" xfId="5" xr:uid="{6B33ACDB-37A0-4ECD-B3A5-568F55E85190}"/>
    <cellStyle name="normální_Vyberovka zelen 2010 podklady 2" xfId="3" xr:uid="{F1CF9163-4ED5-4AD7-B9E8-7F7B16293F24}"/>
  </cellStyles>
  <dxfs count="0"/>
  <tableStyles count="0" defaultTableStyle="TableStyleMedium2" defaultPivotStyle="PivotStyleLight16"/>
  <colors>
    <mruColors>
      <color rgb="FFFDDBE9"/>
      <color rgb="FFCCFFFF"/>
      <color rgb="FFFFCCCC"/>
      <color rgb="FFFFCCFF"/>
      <color rgb="FFF1E3E6"/>
      <color rgb="FFFEF0F6"/>
      <color rgb="FFFF7C80"/>
      <color rgb="FFE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4BF9A-1546-4285-89B9-10F33BB6A300}">
  <dimension ref="A1:Q170"/>
  <sheetViews>
    <sheetView tabSelected="1" showWhiteSpace="0" view="pageLayout" topLeftCell="A136" zoomScale="130" zoomScaleNormal="120" zoomScalePageLayoutView="130" workbookViewId="0">
      <selection activeCell="E150" sqref="E150"/>
    </sheetView>
  </sheetViews>
  <sheetFormatPr defaultRowHeight="14.5" x14ac:dyDescent="0.35"/>
  <cols>
    <col min="1" max="1" width="10.36328125" style="45" customWidth="1"/>
    <col min="2" max="2" width="29.36328125" style="45" customWidth="1"/>
    <col min="3" max="3" width="30" style="45" customWidth="1"/>
    <col min="4" max="4" width="6.90625" style="45" customWidth="1"/>
    <col min="5" max="5" width="10.90625" style="45" customWidth="1"/>
    <col min="6" max="6" width="8.90625" style="45"/>
    <col min="7" max="7" width="13.453125" style="56" customWidth="1"/>
    <col min="8" max="8" width="19" style="57" customWidth="1"/>
    <col min="9" max="9" width="2.453125" customWidth="1"/>
    <col min="10" max="10" width="11.1796875" customWidth="1"/>
    <col min="11" max="11" width="26.1796875" customWidth="1"/>
    <col min="12" max="12" width="10.6328125" customWidth="1"/>
    <col min="13" max="13" width="15.36328125" customWidth="1"/>
    <col min="14" max="14" width="16.36328125" customWidth="1"/>
    <col min="15" max="15" width="8.90625" customWidth="1"/>
    <col min="16" max="16" width="13.453125" style="19" customWidth="1"/>
    <col min="17" max="17" width="22.54296875" customWidth="1"/>
  </cols>
  <sheetData>
    <row r="1" spans="1:16" ht="37.25" customHeight="1" x14ac:dyDescent="0.6">
      <c r="A1" s="164" t="s">
        <v>0</v>
      </c>
      <c r="B1" s="241" t="s">
        <v>38</v>
      </c>
      <c r="C1" s="242"/>
      <c r="D1" s="165" t="s">
        <v>1</v>
      </c>
      <c r="E1" s="166" t="s">
        <v>2</v>
      </c>
      <c r="F1" s="167" t="s">
        <v>3</v>
      </c>
      <c r="G1" s="168" t="s">
        <v>4</v>
      </c>
      <c r="H1" s="164" t="s">
        <v>5</v>
      </c>
      <c r="I1" s="14"/>
      <c r="P1" s="18"/>
    </row>
    <row r="2" spans="1:16" x14ac:dyDescent="0.35">
      <c r="A2" s="169"/>
      <c r="B2" s="211"/>
      <c r="C2" s="232"/>
      <c r="D2" s="58"/>
      <c r="E2" s="59"/>
      <c r="F2" s="60"/>
      <c r="G2" s="61"/>
      <c r="H2" s="170"/>
    </row>
    <row r="3" spans="1:16" ht="15" thickBot="1" x14ac:dyDescent="0.4">
      <c r="A3" s="171" t="s">
        <v>6</v>
      </c>
      <c r="B3" s="243" t="s">
        <v>7</v>
      </c>
      <c r="C3" s="244"/>
      <c r="D3" s="62"/>
      <c r="E3" s="63"/>
      <c r="F3" s="64"/>
      <c r="G3" s="65"/>
      <c r="H3" s="172"/>
    </row>
    <row r="4" spans="1:16" ht="10.75" customHeight="1" x14ac:dyDescent="0.35">
      <c r="A4" s="173"/>
      <c r="B4" s="245"/>
      <c r="C4" s="246"/>
      <c r="D4" s="66"/>
      <c r="E4" s="67"/>
      <c r="F4" s="68"/>
      <c r="G4" s="69"/>
      <c r="H4" s="174"/>
    </row>
    <row r="5" spans="1:16" ht="11.4" customHeight="1" x14ac:dyDescent="0.35">
      <c r="A5" s="175"/>
      <c r="B5" s="247"/>
      <c r="C5" s="248"/>
      <c r="D5" s="70"/>
      <c r="E5" s="71"/>
      <c r="F5" s="72"/>
      <c r="G5" s="73"/>
      <c r="H5" s="176"/>
    </row>
    <row r="6" spans="1:16" ht="29" customHeight="1" x14ac:dyDescent="0.35">
      <c r="A6" s="249" t="s">
        <v>272</v>
      </c>
      <c r="B6" s="250"/>
      <c r="C6" s="250"/>
      <c r="D6" s="250"/>
      <c r="E6" s="250"/>
      <c r="F6" s="250"/>
      <c r="G6" s="250"/>
      <c r="H6" s="251"/>
    </row>
    <row r="7" spans="1:16" ht="51" customHeight="1" x14ac:dyDescent="0.35">
      <c r="A7" s="249" t="s">
        <v>273</v>
      </c>
      <c r="B7" s="250"/>
      <c r="C7" s="250"/>
      <c r="D7" s="250"/>
      <c r="E7" s="250"/>
      <c r="F7" s="250"/>
      <c r="G7" s="250"/>
      <c r="H7" s="251"/>
    </row>
    <row r="8" spans="1:16" ht="12.65" customHeight="1" x14ac:dyDescent="0.35">
      <c r="A8" s="177"/>
      <c r="B8" s="158"/>
      <c r="C8" s="44"/>
      <c r="D8" s="74"/>
      <c r="E8" s="75"/>
      <c r="F8" s="76"/>
      <c r="G8" s="77"/>
      <c r="H8" s="178"/>
    </row>
    <row r="9" spans="1:16" ht="17.399999999999999" customHeight="1" x14ac:dyDescent="0.35">
      <c r="A9" s="179">
        <v>119005133</v>
      </c>
      <c r="B9" s="235" t="s">
        <v>67</v>
      </c>
      <c r="C9" s="236"/>
      <c r="D9" s="81" t="s">
        <v>61</v>
      </c>
      <c r="E9" s="79">
        <v>0</v>
      </c>
      <c r="F9" s="82">
        <v>500</v>
      </c>
      <c r="G9" s="83">
        <f t="shared" ref="G9:G51" si="0">PRODUCT(E9,F9)</f>
        <v>0</v>
      </c>
      <c r="H9" s="180" t="s">
        <v>59</v>
      </c>
    </row>
    <row r="10" spans="1:16" ht="25.75" customHeight="1" x14ac:dyDescent="0.35">
      <c r="A10" s="179">
        <v>122151104</v>
      </c>
      <c r="B10" s="235" t="s">
        <v>68</v>
      </c>
      <c r="C10" s="236"/>
      <c r="D10" s="81" t="s">
        <v>69</v>
      </c>
      <c r="E10" s="79">
        <v>0</v>
      </c>
      <c r="F10" s="76">
        <f>PRODUCT(340,0.23)</f>
        <v>78.2</v>
      </c>
      <c r="G10" s="83">
        <f t="shared" si="0"/>
        <v>0</v>
      </c>
      <c r="H10" s="180" t="s">
        <v>240</v>
      </c>
    </row>
    <row r="11" spans="1:16" ht="33.65" customHeight="1" x14ac:dyDescent="0.35">
      <c r="A11" s="179">
        <v>122151104</v>
      </c>
      <c r="B11" s="235" t="s">
        <v>92</v>
      </c>
      <c r="C11" s="236"/>
      <c r="D11" s="81" t="s">
        <v>69</v>
      </c>
      <c r="E11" s="79">
        <v>0</v>
      </c>
      <c r="F11" s="76">
        <f>PRODUCT(160,0.28)</f>
        <v>44.800000000000004</v>
      </c>
      <c r="G11" s="83">
        <f t="shared" si="0"/>
        <v>0</v>
      </c>
      <c r="H11" s="180" t="s">
        <v>258</v>
      </c>
    </row>
    <row r="12" spans="1:16" ht="30" customHeight="1" x14ac:dyDescent="0.35">
      <c r="A12" s="179">
        <v>916991121</v>
      </c>
      <c r="B12" s="211" t="s">
        <v>125</v>
      </c>
      <c r="C12" s="232"/>
      <c r="D12" s="81" t="s">
        <v>69</v>
      </c>
      <c r="E12" s="79">
        <v>0</v>
      </c>
      <c r="F12" s="82">
        <v>10</v>
      </c>
      <c r="G12" s="83">
        <f t="shared" si="0"/>
        <v>0</v>
      </c>
      <c r="H12" s="181" t="s">
        <v>140</v>
      </c>
    </row>
    <row r="13" spans="1:16" ht="15" customHeight="1" x14ac:dyDescent="0.35">
      <c r="A13" s="179">
        <v>916991121</v>
      </c>
      <c r="B13" s="211" t="s">
        <v>228</v>
      </c>
      <c r="C13" s="232"/>
      <c r="D13" s="81" t="s">
        <v>69</v>
      </c>
      <c r="E13" s="79">
        <v>0</v>
      </c>
      <c r="F13" s="82">
        <f>PRODUCT(F23,0.3*0.2)</f>
        <v>2.1</v>
      </c>
      <c r="G13" s="83">
        <f t="shared" si="0"/>
        <v>0</v>
      </c>
      <c r="H13" s="181" t="s">
        <v>146</v>
      </c>
    </row>
    <row r="14" spans="1:16" ht="22.75" customHeight="1" x14ac:dyDescent="0.35">
      <c r="A14" s="182">
        <v>171251201</v>
      </c>
      <c r="B14" s="261" t="s">
        <v>242</v>
      </c>
      <c r="C14" s="262"/>
      <c r="D14" s="78" t="s">
        <v>90</v>
      </c>
      <c r="E14" s="79">
        <v>0</v>
      </c>
      <c r="F14" s="76">
        <f>SUM(F10,F11)</f>
        <v>123</v>
      </c>
      <c r="G14" s="83">
        <f t="shared" si="0"/>
        <v>0</v>
      </c>
      <c r="H14" s="180" t="s">
        <v>91</v>
      </c>
    </row>
    <row r="15" spans="1:16" ht="22.75" customHeight="1" x14ac:dyDescent="0.35">
      <c r="A15" s="182">
        <v>171251202</v>
      </c>
      <c r="B15" s="261" t="s">
        <v>242</v>
      </c>
      <c r="C15" s="262"/>
      <c r="D15" s="78" t="s">
        <v>90</v>
      </c>
      <c r="E15" s="79">
        <v>0</v>
      </c>
      <c r="F15" s="76">
        <v>10</v>
      </c>
      <c r="G15" s="83">
        <f t="shared" si="0"/>
        <v>0</v>
      </c>
      <c r="H15" s="180" t="s">
        <v>243</v>
      </c>
    </row>
    <row r="16" spans="1:16" ht="22.75" customHeight="1" x14ac:dyDescent="0.35">
      <c r="A16" s="182">
        <v>171151101</v>
      </c>
      <c r="B16" s="261" t="s">
        <v>244</v>
      </c>
      <c r="C16" s="262"/>
      <c r="D16" s="78" t="s">
        <v>8</v>
      </c>
      <c r="E16" s="79">
        <v>0</v>
      </c>
      <c r="F16" s="76">
        <v>300</v>
      </c>
      <c r="G16" s="83">
        <f t="shared" si="0"/>
        <v>0</v>
      </c>
      <c r="H16" s="180" t="s">
        <v>238</v>
      </c>
    </row>
    <row r="17" spans="1:17" ht="22.75" customHeight="1" x14ac:dyDescent="0.35">
      <c r="A17" s="179">
        <v>181151311</v>
      </c>
      <c r="B17" s="235" t="s">
        <v>62</v>
      </c>
      <c r="C17" s="236"/>
      <c r="D17" s="81" t="s">
        <v>61</v>
      </c>
      <c r="E17" s="79">
        <v>0</v>
      </c>
      <c r="F17" s="82">
        <v>1580</v>
      </c>
      <c r="G17" s="83">
        <f t="shared" si="0"/>
        <v>0</v>
      </c>
      <c r="H17" s="180" t="s">
        <v>58</v>
      </c>
    </row>
    <row r="18" spans="1:17" ht="22.75" customHeight="1" x14ac:dyDescent="0.35">
      <c r="A18" s="179">
        <v>184853511</v>
      </c>
      <c r="B18" s="235" t="s">
        <v>63</v>
      </c>
      <c r="C18" s="236"/>
      <c r="D18" s="81" t="s">
        <v>61</v>
      </c>
      <c r="E18" s="79">
        <v>0</v>
      </c>
      <c r="F18" s="82">
        <f>PRODUCT(F17,2)</f>
        <v>3160</v>
      </c>
      <c r="G18" s="83">
        <f t="shared" si="0"/>
        <v>0</v>
      </c>
      <c r="H18" s="183" t="s">
        <v>80</v>
      </c>
    </row>
    <row r="19" spans="1:17" ht="15" customHeight="1" x14ac:dyDescent="0.35">
      <c r="A19" s="179">
        <v>119005131</v>
      </c>
      <c r="B19" s="235" t="s">
        <v>65</v>
      </c>
      <c r="C19" s="236"/>
      <c r="D19" s="81" t="s">
        <v>61</v>
      </c>
      <c r="E19" s="79">
        <v>0</v>
      </c>
      <c r="F19" s="82">
        <v>355</v>
      </c>
      <c r="G19" s="83">
        <f t="shared" si="0"/>
        <v>0</v>
      </c>
      <c r="H19" s="180" t="s">
        <v>145</v>
      </c>
    </row>
    <row r="20" spans="1:17" ht="15" customHeight="1" x14ac:dyDescent="0.35">
      <c r="A20" s="179">
        <v>119005153</v>
      </c>
      <c r="B20" s="235" t="s">
        <v>66</v>
      </c>
      <c r="C20" s="236"/>
      <c r="D20" s="81" t="s">
        <v>9</v>
      </c>
      <c r="E20" s="79">
        <v>0</v>
      </c>
      <c r="F20" s="82">
        <v>33</v>
      </c>
      <c r="G20" s="83">
        <f t="shared" si="0"/>
        <v>0</v>
      </c>
      <c r="H20" s="180" t="s">
        <v>45</v>
      </c>
    </row>
    <row r="21" spans="1:17" ht="15.65" customHeight="1" x14ac:dyDescent="0.35">
      <c r="A21" s="179">
        <v>916111112</v>
      </c>
      <c r="B21" s="211" t="s">
        <v>229</v>
      </c>
      <c r="C21" s="232"/>
      <c r="D21" s="81" t="s">
        <v>14</v>
      </c>
      <c r="E21" s="79">
        <v>0</v>
      </c>
      <c r="F21" s="82">
        <v>520</v>
      </c>
      <c r="G21" s="83">
        <f t="shared" si="0"/>
        <v>0</v>
      </c>
      <c r="H21" s="180" t="s">
        <v>126</v>
      </c>
    </row>
    <row r="22" spans="1:17" ht="32.4" customHeight="1" x14ac:dyDescent="0.35">
      <c r="A22" s="179">
        <v>916371215</v>
      </c>
      <c r="B22" s="211" t="s">
        <v>127</v>
      </c>
      <c r="C22" s="232"/>
      <c r="D22" s="81" t="s">
        <v>14</v>
      </c>
      <c r="E22" s="79">
        <v>0</v>
      </c>
      <c r="F22" s="82">
        <v>95</v>
      </c>
      <c r="G22" s="83">
        <f t="shared" si="0"/>
        <v>0</v>
      </c>
      <c r="H22" s="180" t="s">
        <v>250</v>
      </c>
    </row>
    <row r="23" spans="1:17" ht="15.65" customHeight="1" x14ac:dyDescent="0.35">
      <c r="A23" s="179">
        <v>916331111</v>
      </c>
      <c r="B23" s="211" t="s">
        <v>139</v>
      </c>
      <c r="C23" s="232"/>
      <c r="D23" s="81" t="s">
        <v>14</v>
      </c>
      <c r="E23" s="79">
        <v>0</v>
      </c>
      <c r="F23" s="82">
        <v>35</v>
      </c>
      <c r="G23" s="83">
        <f t="shared" si="0"/>
        <v>0</v>
      </c>
      <c r="H23" s="180" t="s">
        <v>141</v>
      </c>
    </row>
    <row r="24" spans="1:17" ht="15.65" customHeight="1" x14ac:dyDescent="0.35">
      <c r="A24" s="179">
        <v>213141111</v>
      </c>
      <c r="B24" s="211" t="s">
        <v>87</v>
      </c>
      <c r="C24" s="232"/>
      <c r="D24" s="81" t="s">
        <v>8</v>
      </c>
      <c r="E24" s="79">
        <v>0</v>
      </c>
      <c r="F24" s="82">
        <v>165</v>
      </c>
      <c r="G24" s="83">
        <f t="shared" si="0"/>
        <v>0</v>
      </c>
      <c r="H24" s="180" t="s">
        <v>128</v>
      </c>
    </row>
    <row r="25" spans="1:17" ht="15.65" customHeight="1" x14ac:dyDescent="0.35">
      <c r="A25" s="179">
        <v>213141112</v>
      </c>
      <c r="B25" s="211" t="s">
        <v>88</v>
      </c>
      <c r="C25" s="232"/>
      <c r="D25" s="81" t="s">
        <v>8</v>
      </c>
      <c r="E25" s="79">
        <v>0</v>
      </c>
      <c r="F25" s="82">
        <v>185</v>
      </c>
      <c r="G25" s="83">
        <f t="shared" si="0"/>
        <v>0</v>
      </c>
      <c r="H25" s="180" t="s">
        <v>255</v>
      </c>
    </row>
    <row r="26" spans="1:17" ht="15.65" customHeight="1" x14ac:dyDescent="0.35">
      <c r="A26" s="179">
        <v>564962111</v>
      </c>
      <c r="B26" s="211" t="s">
        <v>241</v>
      </c>
      <c r="C26" s="232"/>
      <c r="D26" s="81" t="s">
        <v>61</v>
      </c>
      <c r="E26" s="79">
        <v>0</v>
      </c>
      <c r="F26" s="82">
        <f>SUM(F24,F25,-10)</f>
        <v>340</v>
      </c>
      <c r="G26" s="83">
        <f t="shared" si="0"/>
        <v>0</v>
      </c>
      <c r="H26" s="180" t="s">
        <v>129</v>
      </c>
      <c r="J26" s="80"/>
      <c r="K26" s="235"/>
      <c r="L26" s="236"/>
      <c r="M26" s="81"/>
      <c r="N26" s="79"/>
      <c r="O26" s="82"/>
      <c r="P26" s="83"/>
      <c r="Q26" s="84"/>
    </row>
    <row r="27" spans="1:17" ht="24" customHeight="1" x14ac:dyDescent="0.35">
      <c r="A27" s="179">
        <v>564932111</v>
      </c>
      <c r="B27" s="211" t="s">
        <v>256</v>
      </c>
      <c r="C27" s="232"/>
      <c r="D27" s="81" t="s">
        <v>8</v>
      </c>
      <c r="E27" s="79">
        <v>0</v>
      </c>
      <c r="F27" s="82">
        <f>SUM(F26)</f>
        <v>340</v>
      </c>
      <c r="G27" s="83">
        <f t="shared" si="0"/>
        <v>0</v>
      </c>
      <c r="H27" s="180" t="s">
        <v>142</v>
      </c>
    </row>
    <row r="28" spans="1:17" ht="51" customHeight="1" x14ac:dyDescent="0.35">
      <c r="A28" s="179">
        <v>461310114</v>
      </c>
      <c r="B28" s="235" t="s">
        <v>271</v>
      </c>
      <c r="C28" s="236"/>
      <c r="D28" s="81" t="s">
        <v>90</v>
      </c>
      <c r="E28" s="79">
        <v>0</v>
      </c>
      <c r="F28" s="86">
        <v>8</v>
      </c>
      <c r="G28" s="83">
        <f t="shared" si="0"/>
        <v>0</v>
      </c>
      <c r="H28" s="180" t="s">
        <v>274</v>
      </c>
      <c r="J28" s="80"/>
      <c r="K28" s="235"/>
      <c r="L28" s="236"/>
      <c r="M28" s="81"/>
      <c r="N28" s="79"/>
      <c r="O28" s="82"/>
      <c r="P28" s="83"/>
      <c r="Q28" s="84"/>
    </row>
    <row r="29" spans="1:17" ht="13.75" customHeight="1" x14ac:dyDescent="0.35">
      <c r="A29" s="179">
        <v>936124113</v>
      </c>
      <c r="B29" s="235" t="s">
        <v>143</v>
      </c>
      <c r="C29" s="236"/>
      <c r="D29" s="81" t="s">
        <v>9</v>
      </c>
      <c r="E29" s="79">
        <v>0</v>
      </c>
      <c r="F29" s="82">
        <v>15</v>
      </c>
      <c r="G29" s="83">
        <f t="shared" si="0"/>
        <v>0</v>
      </c>
      <c r="H29" s="180" t="s">
        <v>144</v>
      </c>
    </row>
    <row r="30" spans="1:17" ht="13.75" customHeight="1" x14ac:dyDescent="0.35">
      <c r="A30" s="179">
        <v>911381222</v>
      </c>
      <c r="B30" s="235" t="s">
        <v>135</v>
      </c>
      <c r="C30" s="236"/>
      <c r="D30" s="135" t="s">
        <v>14</v>
      </c>
      <c r="E30" s="79">
        <v>0</v>
      </c>
      <c r="F30" s="86">
        <v>4.5</v>
      </c>
      <c r="G30" s="83">
        <f t="shared" si="0"/>
        <v>0</v>
      </c>
      <c r="H30" s="180" t="s">
        <v>136</v>
      </c>
    </row>
    <row r="31" spans="1:17" ht="13.75" customHeight="1" x14ac:dyDescent="0.35">
      <c r="A31" s="179">
        <v>936001002</v>
      </c>
      <c r="B31" s="235" t="s">
        <v>130</v>
      </c>
      <c r="C31" s="236" t="s">
        <v>9</v>
      </c>
      <c r="D31" s="81" t="s">
        <v>9</v>
      </c>
      <c r="E31" s="79">
        <v>0</v>
      </c>
      <c r="F31" s="82">
        <v>5</v>
      </c>
      <c r="G31" s="83">
        <f t="shared" si="0"/>
        <v>0</v>
      </c>
      <c r="H31" s="180" t="s">
        <v>253</v>
      </c>
    </row>
    <row r="32" spans="1:17" ht="13.75" customHeight="1" x14ac:dyDescent="0.35">
      <c r="A32" s="179">
        <v>936104211</v>
      </c>
      <c r="B32" s="235" t="s">
        <v>131</v>
      </c>
      <c r="C32" s="236" t="s">
        <v>9</v>
      </c>
      <c r="D32" s="81" t="s">
        <v>9</v>
      </c>
      <c r="E32" s="79">
        <v>0</v>
      </c>
      <c r="F32" s="82">
        <v>3</v>
      </c>
      <c r="G32" s="83">
        <f t="shared" si="0"/>
        <v>0</v>
      </c>
      <c r="H32" s="180"/>
    </row>
    <row r="33" spans="1:14" ht="18.649999999999999" customHeight="1" x14ac:dyDescent="0.35">
      <c r="A33" s="179" t="s">
        <v>132</v>
      </c>
      <c r="B33" s="235" t="s">
        <v>133</v>
      </c>
      <c r="C33" s="236"/>
      <c r="D33" s="135" t="s">
        <v>14</v>
      </c>
      <c r="E33" s="79">
        <v>0</v>
      </c>
      <c r="F33" s="86">
        <v>5.3</v>
      </c>
      <c r="G33" s="83">
        <f t="shared" si="0"/>
        <v>0</v>
      </c>
      <c r="H33" s="180" t="s">
        <v>137</v>
      </c>
    </row>
    <row r="34" spans="1:14" ht="18.649999999999999" customHeight="1" x14ac:dyDescent="0.35">
      <c r="A34" s="179" t="s">
        <v>134</v>
      </c>
      <c r="B34" s="235" t="s">
        <v>135</v>
      </c>
      <c r="C34" s="236"/>
      <c r="D34" s="135" t="s">
        <v>14</v>
      </c>
      <c r="E34" s="79">
        <v>0</v>
      </c>
      <c r="F34" s="86">
        <v>8.8000000000000007</v>
      </c>
      <c r="G34" s="83">
        <f t="shared" si="0"/>
        <v>0</v>
      </c>
      <c r="H34" s="180" t="s">
        <v>138</v>
      </c>
    </row>
    <row r="35" spans="1:14" ht="11.4" customHeight="1" x14ac:dyDescent="0.35">
      <c r="A35" s="179">
        <v>183205111</v>
      </c>
      <c r="B35" s="235" t="s">
        <v>64</v>
      </c>
      <c r="C35" s="236"/>
      <c r="D35" s="81" t="s">
        <v>61</v>
      </c>
      <c r="E35" s="79">
        <v>0</v>
      </c>
      <c r="F35" s="82">
        <v>351</v>
      </c>
      <c r="G35" s="83">
        <f t="shared" si="0"/>
        <v>0</v>
      </c>
      <c r="H35" s="180"/>
    </row>
    <row r="36" spans="1:14" ht="24.65" customHeight="1" x14ac:dyDescent="0.35">
      <c r="A36" s="179">
        <v>183111211</v>
      </c>
      <c r="B36" s="235" t="s">
        <v>83</v>
      </c>
      <c r="C36" s="236"/>
      <c r="D36" s="81" t="s">
        <v>9</v>
      </c>
      <c r="E36" s="79">
        <v>0</v>
      </c>
      <c r="F36" s="76">
        <f>SUM(F156)</f>
        <v>901</v>
      </c>
      <c r="G36" s="83">
        <f t="shared" si="0"/>
        <v>0</v>
      </c>
      <c r="H36" s="178" t="s">
        <v>82</v>
      </c>
    </row>
    <row r="37" spans="1:14" ht="21" customHeight="1" x14ac:dyDescent="0.35">
      <c r="A37" s="179">
        <v>183111212</v>
      </c>
      <c r="B37" s="211" t="s">
        <v>70</v>
      </c>
      <c r="C37" s="212"/>
      <c r="D37" s="85" t="s">
        <v>9</v>
      </c>
      <c r="E37" s="79">
        <v>0</v>
      </c>
      <c r="F37" s="82">
        <f>SUM(F155)</f>
        <v>991</v>
      </c>
      <c r="G37" s="83">
        <f t="shared" si="0"/>
        <v>0</v>
      </c>
      <c r="H37" s="184" t="s">
        <v>81</v>
      </c>
      <c r="J37" s="140"/>
      <c r="K37" s="140"/>
      <c r="L37" s="140"/>
    </row>
    <row r="38" spans="1:14" ht="21" customHeight="1" x14ac:dyDescent="0.35">
      <c r="A38" s="179">
        <v>183101314</v>
      </c>
      <c r="B38" s="211" t="s">
        <v>216</v>
      </c>
      <c r="C38" s="212"/>
      <c r="D38" s="85" t="s">
        <v>9</v>
      </c>
      <c r="E38" s="79">
        <v>0</v>
      </c>
      <c r="F38" s="82">
        <f>SUM(F98,F99)</f>
        <v>34</v>
      </c>
      <c r="G38" s="83">
        <f t="shared" si="0"/>
        <v>0</v>
      </c>
      <c r="H38" s="184" t="s">
        <v>254</v>
      </c>
      <c r="J38" s="140"/>
      <c r="K38" s="140"/>
      <c r="L38" s="140"/>
    </row>
    <row r="39" spans="1:14" ht="21" customHeight="1" x14ac:dyDescent="0.35">
      <c r="A39" s="179">
        <v>183111213</v>
      </c>
      <c r="B39" s="211" t="s">
        <v>71</v>
      </c>
      <c r="C39" s="212"/>
      <c r="D39" s="85" t="s">
        <v>9</v>
      </c>
      <c r="E39" s="79">
        <v>0</v>
      </c>
      <c r="F39" s="82">
        <f>SUM(F154,-F38)</f>
        <v>570</v>
      </c>
      <c r="G39" s="83">
        <f t="shared" si="0"/>
        <v>0</v>
      </c>
      <c r="H39" s="184" t="s">
        <v>43</v>
      </c>
      <c r="J39" s="140"/>
      <c r="K39" s="140"/>
      <c r="L39" s="140"/>
    </row>
    <row r="40" spans="1:14" ht="13.75" customHeight="1" x14ac:dyDescent="0.35">
      <c r="A40" s="179">
        <v>183211313</v>
      </c>
      <c r="B40" s="211" t="s">
        <v>218</v>
      </c>
      <c r="C40" s="212"/>
      <c r="D40" s="85" t="s">
        <v>9</v>
      </c>
      <c r="E40" s="79">
        <v>0</v>
      </c>
      <c r="F40" s="82">
        <f>SUM(F156)</f>
        <v>901</v>
      </c>
      <c r="G40" s="83">
        <f t="shared" si="0"/>
        <v>0</v>
      </c>
      <c r="H40" s="184" t="s">
        <v>82</v>
      </c>
      <c r="J40" s="140"/>
      <c r="K40" s="140"/>
      <c r="L40" s="140"/>
    </row>
    <row r="41" spans="1:14" ht="13.75" customHeight="1" x14ac:dyDescent="0.35">
      <c r="A41" s="179">
        <v>183211322</v>
      </c>
      <c r="B41" s="211" t="s">
        <v>72</v>
      </c>
      <c r="C41" s="212"/>
      <c r="D41" s="85" t="s">
        <v>9</v>
      </c>
      <c r="E41" s="79">
        <v>0</v>
      </c>
      <c r="F41" s="82">
        <f>SUM(F155)</f>
        <v>991</v>
      </c>
      <c r="G41" s="83">
        <f t="shared" si="0"/>
        <v>0</v>
      </c>
      <c r="H41" s="183" t="s">
        <v>81</v>
      </c>
      <c r="K41" s="141"/>
    </row>
    <row r="42" spans="1:14" ht="27.65" customHeight="1" x14ac:dyDescent="0.35">
      <c r="A42" s="179">
        <v>184102110</v>
      </c>
      <c r="B42" s="211" t="s">
        <v>73</v>
      </c>
      <c r="C42" s="212"/>
      <c r="D42" s="85" t="s">
        <v>9</v>
      </c>
      <c r="E42" s="79">
        <v>0</v>
      </c>
      <c r="F42" s="82">
        <f>SUM(F154)</f>
        <v>604</v>
      </c>
      <c r="G42" s="83">
        <f t="shared" si="0"/>
        <v>0</v>
      </c>
      <c r="H42" s="184" t="s">
        <v>43</v>
      </c>
      <c r="J42" s="140"/>
      <c r="K42" s="140"/>
    </row>
    <row r="43" spans="1:14" ht="20.399999999999999" customHeight="1" x14ac:dyDescent="0.35">
      <c r="A43" s="179">
        <v>185802114</v>
      </c>
      <c r="B43" s="211" t="s">
        <v>74</v>
      </c>
      <c r="C43" s="212"/>
      <c r="D43" s="85" t="s">
        <v>10</v>
      </c>
      <c r="E43" s="79">
        <v>0</v>
      </c>
      <c r="F43" s="145">
        <f>PRODUCT(F60,0.00001)</f>
        <v>1.7720000000000003E-2</v>
      </c>
      <c r="G43" s="83">
        <f t="shared" si="0"/>
        <v>0</v>
      </c>
      <c r="H43" s="183" t="s">
        <v>44</v>
      </c>
      <c r="K43" s="142"/>
      <c r="L43" s="144"/>
      <c r="M43" s="143"/>
      <c r="N43" s="142"/>
    </row>
    <row r="44" spans="1:14" ht="18" customHeight="1" x14ac:dyDescent="0.35">
      <c r="A44" s="179">
        <v>184911431</v>
      </c>
      <c r="B44" s="211" t="s">
        <v>225</v>
      </c>
      <c r="C44" s="212"/>
      <c r="D44" s="85" t="s">
        <v>61</v>
      </c>
      <c r="E44" s="79">
        <v>0</v>
      </c>
      <c r="F44" s="82">
        <v>242</v>
      </c>
      <c r="G44" s="83">
        <f t="shared" si="0"/>
        <v>0</v>
      </c>
      <c r="H44" s="184" t="s">
        <v>275</v>
      </c>
    </row>
    <row r="45" spans="1:14" ht="24.65" customHeight="1" x14ac:dyDescent="0.35">
      <c r="A45" s="179">
        <v>184911151</v>
      </c>
      <c r="B45" s="211" t="s">
        <v>222</v>
      </c>
      <c r="C45" s="212"/>
      <c r="D45" s="85" t="s">
        <v>8</v>
      </c>
      <c r="E45" s="79">
        <v>0</v>
      </c>
      <c r="F45" s="82">
        <v>113</v>
      </c>
      <c r="G45" s="83">
        <f t="shared" si="0"/>
        <v>0</v>
      </c>
      <c r="H45" s="184" t="s">
        <v>224</v>
      </c>
    </row>
    <row r="46" spans="1:14" ht="14.4" customHeight="1" x14ac:dyDescent="0.35">
      <c r="A46" s="179">
        <v>185804312</v>
      </c>
      <c r="B46" s="211" t="s">
        <v>75</v>
      </c>
      <c r="C46" s="212"/>
      <c r="D46" s="85" t="s">
        <v>76</v>
      </c>
      <c r="E46" s="79">
        <v>0</v>
      </c>
      <c r="F46" s="82">
        <v>6</v>
      </c>
      <c r="G46" s="83">
        <f t="shared" si="0"/>
        <v>0</v>
      </c>
      <c r="H46" s="185"/>
    </row>
    <row r="47" spans="1:14" ht="14.4" customHeight="1" x14ac:dyDescent="0.35">
      <c r="A47" s="179">
        <v>181411131</v>
      </c>
      <c r="B47" s="211" t="s">
        <v>84</v>
      </c>
      <c r="C47" s="212"/>
      <c r="D47" s="85" t="s">
        <v>61</v>
      </c>
      <c r="E47" s="79">
        <v>0</v>
      </c>
      <c r="F47" s="82">
        <f>SUM(F48)</f>
        <v>720</v>
      </c>
      <c r="G47" s="83">
        <f t="shared" si="0"/>
        <v>0</v>
      </c>
      <c r="H47" s="185"/>
    </row>
    <row r="48" spans="1:14" ht="14.4" customHeight="1" x14ac:dyDescent="0.35">
      <c r="A48" s="179">
        <v>185803211</v>
      </c>
      <c r="B48" s="211" t="s">
        <v>85</v>
      </c>
      <c r="C48" s="212"/>
      <c r="D48" s="85" t="s">
        <v>61</v>
      </c>
      <c r="E48" s="79">
        <v>0</v>
      </c>
      <c r="F48" s="82">
        <v>720</v>
      </c>
      <c r="G48" s="83">
        <f t="shared" si="0"/>
        <v>0</v>
      </c>
      <c r="H48" s="185"/>
    </row>
    <row r="49" spans="1:14" ht="14.4" customHeight="1" x14ac:dyDescent="0.35">
      <c r="A49" s="179">
        <v>998231311</v>
      </c>
      <c r="B49" s="211" t="s">
        <v>77</v>
      </c>
      <c r="C49" s="212"/>
      <c r="D49" s="85" t="s">
        <v>10</v>
      </c>
      <c r="E49" s="79">
        <v>0</v>
      </c>
      <c r="F49" s="82">
        <v>20</v>
      </c>
      <c r="G49" s="83">
        <f t="shared" si="0"/>
        <v>0</v>
      </c>
      <c r="H49" s="185" t="s">
        <v>94</v>
      </c>
    </row>
    <row r="50" spans="1:14" ht="13.75" customHeight="1" x14ac:dyDescent="0.35">
      <c r="A50" s="179">
        <v>998153135</v>
      </c>
      <c r="B50" s="211" t="s">
        <v>93</v>
      </c>
      <c r="C50" s="212"/>
      <c r="D50" s="85" t="s">
        <v>10</v>
      </c>
      <c r="E50" s="79">
        <v>0</v>
      </c>
      <c r="F50" s="82">
        <v>6</v>
      </c>
      <c r="G50" s="83">
        <f t="shared" si="0"/>
        <v>0</v>
      </c>
      <c r="H50" s="185" t="s">
        <v>89</v>
      </c>
    </row>
    <row r="51" spans="1:14" ht="13.75" customHeight="1" x14ac:dyDescent="0.35">
      <c r="A51" s="179">
        <v>171201221</v>
      </c>
      <c r="B51" s="211" t="s">
        <v>86</v>
      </c>
      <c r="C51" s="212"/>
      <c r="D51" s="85" t="s">
        <v>10</v>
      </c>
      <c r="E51" s="79">
        <v>0</v>
      </c>
      <c r="F51" s="82">
        <v>3</v>
      </c>
      <c r="G51" s="83">
        <f t="shared" si="0"/>
        <v>0</v>
      </c>
      <c r="H51" s="185"/>
    </row>
    <row r="52" spans="1:14" x14ac:dyDescent="0.35">
      <c r="A52" s="87"/>
      <c r="B52" s="233" t="s">
        <v>60</v>
      </c>
      <c r="C52" s="234"/>
      <c r="D52" s="87"/>
      <c r="E52" s="88">
        <v>0</v>
      </c>
      <c r="F52" s="89"/>
      <c r="G52" s="90">
        <f>SUM(G9:G51)</f>
        <v>0</v>
      </c>
      <c r="H52" s="186"/>
    </row>
    <row r="53" spans="1:14" ht="15" thickBot="1" x14ac:dyDescent="0.4">
      <c r="A53" s="92"/>
      <c r="B53" s="259"/>
      <c r="C53" s="260"/>
      <c r="D53" s="92"/>
      <c r="E53" s="93"/>
      <c r="F53" s="94"/>
      <c r="G53" s="54"/>
      <c r="H53" s="150"/>
    </row>
    <row r="54" spans="1:14" x14ac:dyDescent="0.35">
      <c r="A54" s="187"/>
      <c r="B54" s="258" t="s">
        <v>12</v>
      </c>
      <c r="C54" s="240"/>
      <c r="D54" s="96"/>
      <c r="E54" s="97"/>
      <c r="F54" s="98"/>
      <c r="G54" s="98"/>
      <c r="H54" s="188"/>
      <c r="N54" s="25"/>
    </row>
    <row r="55" spans="1:14" ht="16.25" customHeight="1" x14ac:dyDescent="0.35">
      <c r="A55" s="169"/>
      <c r="B55" s="211"/>
      <c r="C55" s="212"/>
      <c r="D55" s="85"/>
      <c r="E55" s="99"/>
      <c r="F55" s="82"/>
      <c r="G55" s="100"/>
      <c r="H55" s="149"/>
      <c r="I55" s="15"/>
      <c r="K55" s="12"/>
    </row>
    <row r="56" spans="1:14" ht="21" customHeight="1" x14ac:dyDescent="0.35">
      <c r="A56" s="189"/>
      <c r="B56" s="256" t="s">
        <v>13</v>
      </c>
      <c r="C56" s="257"/>
      <c r="D56" s="101"/>
      <c r="E56" s="102"/>
      <c r="F56" s="103"/>
      <c r="G56" s="104"/>
      <c r="H56" s="190"/>
      <c r="J56" s="11"/>
    </row>
    <row r="57" spans="1:14" ht="14.4" customHeight="1" x14ac:dyDescent="0.35">
      <c r="A57" s="169"/>
      <c r="B57" s="254"/>
      <c r="C57" s="255"/>
      <c r="D57" s="85"/>
      <c r="E57" s="79"/>
      <c r="F57" s="82"/>
      <c r="G57" s="100"/>
      <c r="H57" s="170"/>
      <c r="M57" s="13"/>
    </row>
    <row r="58" spans="1:14" ht="17" customHeight="1" x14ac:dyDescent="0.35">
      <c r="A58" s="191" t="s">
        <v>39</v>
      </c>
      <c r="B58" s="235" t="s">
        <v>246</v>
      </c>
      <c r="C58" s="236"/>
      <c r="D58" s="105" t="s">
        <v>76</v>
      </c>
      <c r="E58" s="75">
        <v>0</v>
      </c>
      <c r="F58" s="76">
        <v>15</v>
      </c>
      <c r="G58" s="100">
        <f t="shared" ref="G58:G85" si="1">PRODUCT(E58,F58)</f>
        <v>0</v>
      </c>
      <c r="H58" s="178" t="s">
        <v>266</v>
      </c>
      <c r="M58" s="13"/>
    </row>
    <row r="59" spans="1:14" ht="14.4" customHeight="1" x14ac:dyDescent="0.35">
      <c r="A59" s="191" t="s">
        <v>39</v>
      </c>
      <c r="B59" s="235" t="s">
        <v>219</v>
      </c>
      <c r="C59" s="236"/>
      <c r="D59" s="105" t="s">
        <v>220</v>
      </c>
      <c r="E59" s="75">
        <v>0</v>
      </c>
      <c r="F59" s="76">
        <v>10</v>
      </c>
      <c r="G59" s="100">
        <f t="shared" si="1"/>
        <v>0</v>
      </c>
      <c r="H59" s="178" t="s">
        <v>217</v>
      </c>
      <c r="M59" s="13"/>
    </row>
    <row r="60" spans="1:14" ht="15" customHeight="1" x14ac:dyDescent="0.35">
      <c r="A60" s="191" t="s">
        <v>39</v>
      </c>
      <c r="B60" s="254" t="s">
        <v>78</v>
      </c>
      <c r="C60" s="255"/>
      <c r="D60" s="85" t="s">
        <v>11</v>
      </c>
      <c r="E60" s="79">
        <v>0</v>
      </c>
      <c r="F60" s="82">
        <v>1772</v>
      </c>
      <c r="G60" s="100">
        <f t="shared" si="1"/>
        <v>0</v>
      </c>
      <c r="H60" s="170"/>
    </row>
    <row r="61" spans="1:14" ht="15" customHeight="1" x14ac:dyDescent="0.35">
      <c r="A61" s="191" t="s">
        <v>39</v>
      </c>
      <c r="B61" s="254" t="s">
        <v>55</v>
      </c>
      <c r="C61" s="255"/>
      <c r="D61" s="85" t="s">
        <v>56</v>
      </c>
      <c r="E61" s="79">
        <v>0</v>
      </c>
      <c r="F61" s="82">
        <v>10</v>
      </c>
      <c r="G61" s="100">
        <f t="shared" si="1"/>
        <v>0</v>
      </c>
      <c r="H61" s="149" t="s">
        <v>57</v>
      </c>
    </row>
    <row r="62" spans="1:14" ht="12.65" customHeight="1" x14ac:dyDescent="0.35">
      <c r="A62" s="191" t="s">
        <v>39</v>
      </c>
      <c r="B62" s="252" t="s">
        <v>79</v>
      </c>
      <c r="C62" s="253"/>
      <c r="D62" s="87" t="s">
        <v>16</v>
      </c>
      <c r="E62" s="106">
        <v>0</v>
      </c>
      <c r="F62" s="107">
        <f>PRODUCT(F44,0.17)</f>
        <v>41.14</v>
      </c>
      <c r="G62" s="100">
        <f t="shared" si="1"/>
        <v>0</v>
      </c>
      <c r="H62" s="192"/>
    </row>
    <row r="63" spans="1:14" ht="23.4" customHeight="1" x14ac:dyDescent="0.35">
      <c r="A63" s="191" t="s">
        <v>39</v>
      </c>
      <c r="B63" s="252" t="s">
        <v>226</v>
      </c>
      <c r="C63" s="253"/>
      <c r="D63" s="87" t="s">
        <v>220</v>
      </c>
      <c r="E63" s="106">
        <v>0</v>
      </c>
      <c r="F63" s="107">
        <f>PRODUCT(F45,0.055)</f>
        <v>6.2149999999999999</v>
      </c>
      <c r="G63" s="100">
        <f>PRODUCT(E63,F63)</f>
        <v>0</v>
      </c>
      <c r="H63" s="192" t="s">
        <v>221</v>
      </c>
    </row>
    <row r="64" spans="1:14" ht="21.5" customHeight="1" x14ac:dyDescent="0.35">
      <c r="A64" s="191" t="s">
        <v>39</v>
      </c>
      <c r="B64" s="202" t="s">
        <v>270</v>
      </c>
      <c r="C64" s="203"/>
      <c r="D64" s="87" t="s">
        <v>220</v>
      </c>
      <c r="E64" s="106">
        <v>0</v>
      </c>
      <c r="F64" s="107">
        <v>4.5</v>
      </c>
      <c r="G64" s="100">
        <f t="shared" si="1"/>
        <v>0</v>
      </c>
      <c r="H64" s="192" t="s">
        <v>269</v>
      </c>
    </row>
    <row r="65" spans="1:8" ht="12.65" customHeight="1" x14ac:dyDescent="0.35">
      <c r="A65" s="191" t="s">
        <v>39</v>
      </c>
      <c r="B65" s="202" t="s">
        <v>230</v>
      </c>
      <c r="C65" s="203"/>
      <c r="D65" s="87" t="s">
        <v>220</v>
      </c>
      <c r="E65" s="106">
        <v>0</v>
      </c>
      <c r="F65" s="107">
        <f>SUM(F12)</f>
        <v>10</v>
      </c>
      <c r="G65" s="100">
        <f t="shared" si="1"/>
        <v>0</v>
      </c>
      <c r="H65" s="192"/>
    </row>
    <row r="66" spans="1:8" ht="12.65" customHeight="1" x14ac:dyDescent="0.35">
      <c r="A66" s="191" t="s">
        <v>39</v>
      </c>
      <c r="B66" s="202" t="s">
        <v>231</v>
      </c>
      <c r="C66" s="203"/>
      <c r="D66" s="87" t="s">
        <v>220</v>
      </c>
      <c r="E66" s="106">
        <v>0</v>
      </c>
      <c r="F66" s="107">
        <f>SUM(F13)</f>
        <v>2.1</v>
      </c>
      <c r="G66" s="100">
        <f t="shared" si="1"/>
        <v>0</v>
      </c>
      <c r="H66" s="192"/>
    </row>
    <row r="67" spans="1:8" ht="13.25" customHeight="1" x14ac:dyDescent="0.35">
      <c r="A67" s="191" t="s">
        <v>39</v>
      </c>
      <c r="B67" s="202" t="s">
        <v>232</v>
      </c>
      <c r="C67" s="203"/>
      <c r="D67" s="87" t="s">
        <v>220</v>
      </c>
      <c r="E67" s="106">
        <v>0</v>
      </c>
      <c r="F67" s="107">
        <v>6</v>
      </c>
      <c r="G67" s="100">
        <f t="shared" si="1"/>
        <v>0</v>
      </c>
      <c r="H67" s="192"/>
    </row>
    <row r="68" spans="1:8" ht="17.5" customHeight="1" x14ac:dyDescent="0.35">
      <c r="A68" s="191" t="s">
        <v>39</v>
      </c>
      <c r="B68" s="204" t="s">
        <v>261</v>
      </c>
      <c r="C68" s="205"/>
      <c r="D68" s="87" t="s">
        <v>14</v>
      </c>
      <c r="E68" s="106">
        <v>0</v>
      </c>
      <c r="F68" s="107">
        <f>SUM(F23)</f>
        <v>35</v>
      </c>
      <c r="G68" s="100">
        <f t="shared" si="1"/>
        <v>0</v>
      </c>
      <c r="H68" s="192" t="s">
        <v>262</v>
      </c>
    </row>
    <row r="69" spans="1:8" ht="36" customHeight="1" x14ac:dyDescent="0.35">
      <c r="A69" s="191" t="s">
        <v>39</v>
      </c>
      <c r="B69" s="206" t="s">
        <v>234</v>
      </c>
      <c r="C69" s="207"/>
      <c r="D69" s="87" t="s">
        <v>14</v>
      </c>
      <c r="E69" s="106">
        <v>0</v>
      </c>
      <c r="F69" s="107">
        <f>SUM(F22)</f>
        <v>95</v>
      </c>
      <c r="G69" s="100">
        <f t="shared" si="1"/>
        <v>0</v>
      </c>
      <c r="H69" s="192" t="s">
        <v>233</v>
      </c>
    </row>
    <row r="70" spans="1:8" ht="13.25" customHeight="1" x14ac:dyDescent="0.35">
      <c r="A70" s="191" t="s">
        <v>39</v>
      </c>
      <c r="B70" s="202" t="s">
        <v>247</v>
      </c>
      <c r="C70" s="203"/>
      <c r="D70" s="87" t="s">
        <v>227</v>
      </c>
      <c r="E70" s="106">
        <v>0</v>
      </c>
      <c r="F70" s="107">
        <f>SUM(F24,F25)</f>
        <v>350</v>
      </c>
      <c r="G70" s="100">
        <f t="shared" si="1"/>
        <v>0</v>
      </c>
      <c r="H70" s="192"/>
    </row>
    <row r="71" spans="1:8" ht="21.65" customHeight="1" x14ac:dyDescent="0.35">
      <c r="A71" s="191" t="s">
        <v>39</v>
      </c>
      <c r="B71" s="202" t="s">
        <v>239</v>
      </c>
      <c r="C71" s="203"/>
      <c r="D71" s="87" t="s">
        <v>220</v>
      </c>
      <c r="E71" s="106">
        <v>0</v>
      </c>
      <c r="F71" s="155">
        <f>PRODUCT(0.22,340,1.15)</f>
        <v>86.02</v>
      </c>
      <c r="G71" s="100">
        <f t="shared" si="1"/>
        <v>0</v>
      </c>
      <c r="H71" s="192" t="s">
        <v>249</v>
      </c>
    </row>
    <row r="72" spans="1:8" ht="19.25" customHeight="1" x14ac:dyDescent="0.35">
      <c r="A72" s="191" t="s">
        <v>39</v>
      </c>
      <c r="B72" s="202" t="s">
        <v>248</v>
      </c>
      <c r="C72" s="203"/>
      <c r="D72" s="87" t="s">
        <v>220</v>
      </c>
      <c r="E72" s="106">
        <v>0</v>
      </c>
      <c r="F72" s="155">
        <f>PRODUCT(340,0.04,1.15)</f>
        <v>15.639999999999999</v>
      </c>
      <c r="G72" s="100">
        <f t="shared" si="1"/>
        <v>0</v>
      </c>
      <c r="H72" s="192" t="s">
        <v>236</v>
      </c>
    </row>
    <row r="73" spans="1:8" ht="27.5" customHeight="1" x14ac:dyDescent="0.35">
      <c r="A73" s="191" t="s">
        <v>39</v>
      </c>
      <c r="B73" s="156" t="s">
        <v>257</v>
      </c>
      <c r="C73" s="157"/>
      <c r="D73" s="87" t="s">
        <v>220</v>
      </c>
      <c r="E73" s="106">
        <v>0</v>
      </c>
      <c r="F73" s="155">
        <v>1</v>
      </c>
      <c r="G73" s="100">
        <f t="shared" si="1"/>
        <v>0</v>
      </c>
      <c r="H73" s="192" t="s">
        <v>268</v>
      </c>
    </row>
    <row r="74" spans="1:8" ht="17.399999999999999" customHeight="1" x14ac:dyDescent="0.35">
      <c r="A74" s="191" t="s">
        <v>39</v>
      </c>
      <c r="B74" s="202" t="s">
        <v>245</v>
      </c>
      <c r="C74" s="203"/>
      <c r="D74" s="87" t="s">
        <v>15</v>
      </c>
      <c r="E74" s="106">
        <v>0</v>
      </c>
      <c r="F74" s="107">
        <v>20</v>
      </c>
      <c r="G74" s="100">
        <f t="shared" si="1"/>
        <v>0</v>
      </c>
      <c r="H74" s="192" t="s">
        <v>237</v>
      </c>
    </row>
    <row r="75" spans="1:8" ht="13.25" customHeight="1" x14ac:dyDescent="0.35">
      <c r="A75" s="191" t="s">
        <v>39</v>
      </c>
      <c r="B75" s="202" t="s">
        <v>235</v>
      </c>
      <c r="C75" s="203"/>
      <c r="D75" s="87" t="s">
        <v>15</v>
      </c>
      <c r="E75" s="106">
        <v>0</v>
      </c>
      <c r="F75" s="107">
        <f>PRODUCT(F47/100,2.5)</f>
        <v>18</v>
      </c>
      <c r="G75" s="100">
        <f t="shared" si="1"/>
        <v>0</v>
      </c>
      <c r="H75" s="192"/>
    </row>
    <row r="76" spans="1:8" ht="19.25" customHeight="1" x14ac:dyDescent="0.35">
      <c r="A76" s="208" t="s">
        <v>223</v>
      </c>
      <c r="B76" s="209"/>
      <c r="C76" s="210"/>
      <c r="D76" s="87"/>
      <c r="E76" s="106"/>
      <c r="F76" s="107"/>
      <c r="G76" s="100"/>
      <c r="H76" s="193"/>
    </row>
    <row r="77" spans="1:8" ht="19.25" customHeight="1" x14ac:dyDescent="0.35">
      <c r="A77" s="194"/>
      <c r="B77" s="214" t="s">
        <v>267</v>
      </c>
      <c r="C77" s="214"/>
      <c r="D77" s="87" t="s">
        <v>11</v>
      </c>
      <c r="E77" s="106">
        <v>0</v>
      </c>
      <c r="F77" s="107">
        <v>6</v>
      </c>
      <c r="G77" s="100">
        <f t="shared" si="1"/>
        <v>0</v>
      </c>
      <c r="H77" s="193"/>
    </row>
    <row r="78" spans="1:8" ht="19.25" customHeight="1" x14ac:dyDescent="0.35">
      <c r="A78" s="179"/>
      <c r="B78" s="214" t="s">
        <v>263</v>
      </c>
      <c r="C78" s="214"/>
      <c r="D78" s="85" t="s">
        <v>11</v>
      </c>
      <c r="E78" s="79">
        <v>0</v>
      </c>
      <c r="F78" s="82">
        <v>2</v>
      </c>
      <c r="G78" s="100">
        <f t="shared" si="1"/>
        <v>0</v>
      </c>
      <c r="H78" s="185"/>
    </row>
    <row r="79" spans="1:8" ht="19.25" customHeight="1" x14ac:dyDescent="0.35">
      <c r="A79" s="194"/>
      <c r="B79" s="214" t="s">
        <v>265</v>
      </c>
      <c r="C79" s="214"/>
      <c r="D79" s="87" t="s">
        <v>11</v>
      </c>
      <c r="E79" s="106">
        <v>0</v>
      </c>
      <c r="F79" s="107">
        <v>2</v>
      </c>
      <c r="G79" s="100">
        <f t="shared" si="1"/>
        <v>0</v>
      </c>
      <c r="H79" s="193"/>
    </row>
    <row r="80" spans="1:8" ht="34.5" customHeight="1" x14ac:dyDescent="0.35">
      <c r="A80" s="179"/>
      <c r="B80" s="213" t="s">
        <v>264</v>
      </c>
      <c r="C80" s="214"/>
      <c r="D80" s="85" t="s">
        <v>11</v>
      </c>
      <c r="E80" s="79">
        <v>0</v>
      </c>
      <c r="F80" s="82">
        <v>2</v>
      </c>
      <c r="G80" s="100">
        <f t="shared" si="1"/>
        <v>0</v>
      </c>
      <c r="H80" s="185"/>
    </row>
    <row r="81" spans="1:8" ht="14.4" customHeight="1" x14ac:dyDescent="0.35">
      <c r="A81" s="194"/>
      <c r="B81" s="211" t="s">
        <v>276</v>
      </c>
      <c r="C81" s="212"/>
      <c r="D81" s="87" t="s">
        <v>11</v>
      </c>
      <c r="E81" s="106">
        <v>0</v>
      </c>
      <c r="F81" s="107">
        <v>7</v>
      </c>
      <c r="G81" s="100">
        <f t="shared" si="1"/>
        <v>0</v>
      </c>
      <c r="H81" s="193"/>
    </row>
    <row r="82" spans="1:8" ht="19.25" customHeight="1" x14ac:dyDescent="0.35">
      <c r="A82" s="179"/>
      <c r="B82" s="223" t="s">
        <v>123</v>
      </c>
      <c r="C82" s="212"/>
      <c r="D82" s="85" t="s">
        <v>11</v>
      </c>
      <c r="E82" s="79">
        <v>0</v>
      </c>
      <c r="F82" s="82">
        <v>1</v>
      </c>
      <c r="G82" s="100">
        <f t="shared" si="1"/>
        <v>0</v>
      </c>
      <c r="H82" s="185"/>
    </row>
    <row r="83" spans="1:8" ht="19.25" customHeight="1" x14ac:dyDescent="0.35">
      <c r="A83" s="179"/>
      <c r="B83" s="223" t="s">
        <v>124</v>
      </c>
      <c r="C83" s="212"/>
      <c r="D83" s="85" t="s">
        <v>11</v>
      </c>
      <c r="E83" s="79">
        <v>0</v>
      </c>
      <c r="F83" s="82">
        <v>8</v>
      </c>
      <c r="G83" s="100">
        <f t="shared" si="1"/>
        <v>0</v>
      </c>
      <c r="H83" s="185"/>
    </row>
    <row r="84" spans="1:8" ht="19.25" customHeight="1" x14ac:dyDescent="0.35">
      <c r="A84" s="194"/>
      <c r="B84" s="223" t="s">
        <v>252</v>
      </c>
      <c r="C84" s="212"/>
      <c r="D84" s="87" t="s">
        <v>11</v>
      </c>
      <c r="E84" s="106">
        <v>0</v>
      </c>
      <c r="F84" s="107">
        <v>2</v>
      </c>
      <c r="G84" s="100">
        <f t="shared" si="1"/>
        <v>0</v>
      </c>
      <c r="H84" s="193"/>
    </row>
    <row r="85" spans="1:8" ht="19.25" customHeight="1" x14ac:dyDescent="0.35">
      <c r="A85" s="194"/>
      <c r="B85" s="223" t="s">
        <v>122</v>
      </c>
      <c r="C85" s="212"/>
      <c r="D85" s="87" t="s">
        <v>11</v>
      </c>
      <c r="E85" s="106">
        <v>0</v>
      </c>
      <c r="F85" s="107">
        <v>1</v>
      </c>
      <c r="G85" s="100">
        <f t="shared" si="1"/>
        <v>0</v>
      </c>
      <c r="H85" s="193" t="s">
        <v>251</v>
      </c>
    </row>
    <row r="86" spans="1:8" x14ac:dyDescent="0.35">
      <c r="A86" s="169"/>
      <c r="B86" s="221" t="s">
        <v>17</v>
      </c>
      <c r="C86" s="222"/>
      <c r="D86" s="85"/>
      <c r="E86" s="108"/>
      <c r="F86" s="82"/>
      <c r="G86" s="91">
        <f>SUM(G58:G85)</f>
        <v>0</v>
      </c>
      <c r="H86" s="195"/>
    </row>
    <row r="87" spans="1:8" ht="15" thickBot="1" x14ac:dyDescent="0.4">
      <c r="A87" s="196"/>
      <c r="B87" s="146"/>
      <c r="C87" s="147"/>
      <c r="D87" s="105"/>
      <c r="E87" s="109"/>
      <c r="F87" s="76"/>
      <c r="G87" s="110"/>
      <c r="H87" s="197"/>
    </row>
    <row r="88" spans="1:8" ht="16" customHeight="1" x14ac:dyDescent="0.35">
      <c r="A88" s="198"/>
      <c r="B88" s="230" t="s">
        <v>20</v>
      </c>
      <c r="C88" s="231"/>
      <c r="D88" s="111"/>
      <c r="E88" s="112"/>
      <c r="F88" s="113"/>
      <c r="G88" s="114"/>
      <c r="H88" s="199"/>
    </row>
    <row r="89" spans="1:8" ht="13.75" customHeight="1" x14ac:dyDescent="0.35">
      <c r="A89" s="134"/>
      <c r="B89" s="49"/>
      <c r="C89" s="2"/>
      <c r="D89" s="85"/>
      <c r="E89" s="79"/>
      <c r="F89" s="134"/>
      <c r="G89" s="116"/>
      <c r="H89" s="34"/>
    </row>
    <row r="90" spans="1:8" ht="13.75" customHeight="1" x14ac:dyDescent="0.35">
      <c r="A90" s="4"/>
      <c r="B90" s="6" t="s">
        <v>31</v>
      </c>
      <c r="C90" s="5"/>
      <c r="D90" s="46"/>
      <c r="E90" s="46"/>
      <c r="F90" s="4"/>
      <c r="G90" s="7"/>
      <c r="H90" s="137"/>
    </row>
    <row r="91" spans="1:8" ht="13.75" customHeight="1" x14ac:dyDescent="0.35">
      <c r="A91" s="134">
        <v>15</v>
      </c>
      <c r="B91" s="133" t="s">
        <v>259</v>
      </c>
      <c r="C91" s="133" t="s">
        <v>152</v>
      </c>
      <c r="D91" s="85" t="s">
        <v>11</v>
      </c>
      <c r="E91" s="79">
        <v>0</v>
      </c>
      <c r="F91" s="134">
        <v>15</v>
      </c>
      <c r="G91" s="31">
        <f>PRODUCT(F91,E91)</f>
        <v>0</v>
      </c>
      <c r="H91" s="29" t="s">
        <v>151</v>
      </c>
    </row>
    <row r="92" spans="1:8" ht="13.75" customHeight="1" x14ac:dyDescent="0.35">
      <c r="A92" s="134">
        <v>16</v>
      </c>
      <c r="B92" s="133" t="s">
        <v>147</v>
      </c>
      <c r="C92" s="133" t="s">
        <v>148</v>
      </c>
      <c r="D92" s="85" t="s">
        <v>11</v>
      </c>
      <c r="E92" s="79">
        <v>0</v>
      </c>
      <c r="F92" s="134">
        <v>15</v>
      </c>
      <c r="G92" s="31">
        <f t="shared" ref="G92:G112" si="2">PRODUCT(F92,E92)</f>
        <v>0</v>
      </c>
      <c r="H92" s="29" t="s">
        <v>18</v>
      </c>
    </row>
    <row r="93" spans="1:8" ht="13.75" customHeight="1" x14ac:dyDescent="0.35">
      <c r="A93" s="134">
        <v>17</v>
      </c>
      <c r="B93" s="133" t="s">
        <v>40</v>
      </c>
      <c r="C93" s="133" t="s">
        <v>41</v>
      </c>
      <c r="D93" s="85" t="s">
        <v>11</v>
      </c>
      <c r="E93" s="79">
        <v>0</v>
      </c>
      <c r="F93" s="134">
        <v>2</v>
      </c>
      <c r="G93" s="31">
        <f t="shared" si="2"/>
        <v>0</v>
      </c>
      <c r="H93" s="29" t="s">
        <v>149</v>
      </c>
    </row>
    <row r="94" spans="1:8" ht="22.75" customHeight="1" x14ac:dyDescent="0.35">
      <c r="A94" s="134">
        <v>18</v>
      </c>
      <c r="B94" s="133" t="s">
        <v>95</v>
      </c>
      <c r="C94" s="133" t="s">
        <v>96</v>
      </c>
      <c r="D94" s="85" t="s">
        <v>11</v>
      </c>
      <c r="E94" s="79">
        <v>0</v>
      </c>
      <c r="F94" s="134">
        <v>9</v>
      </c>
      <c r="G94" s="31">
        <f t="shared" si="2"/>
        <v>0</v>
      </c>
      <c r="H94" s="29" t="s">
        <v>18</v>
      </c>
    </row>
    <row r="95" spans="1:8" ht="21" customHeight="1" x14ac:dyDescent="0.35">
      <c r="A95" s="134">
        <v>19</v>
      </c>
      <c r="B95" s="133" t="s">
        <v>97</v>
      </c>
      <c r="C95" s="133" t="s">
        <v>98</v>
      </c>
      <c r="D95" s="85" t="s">
        <v>11</v>
      </c>
      <c r="E95" s="79">
        <v>0</v>
      </c>
      <c r="F95" s="134">
        <v>27</v>
      </c>
      <c r="G95" s="31">
        <f t="shared" si="2"/>
        <v>0</v>
      </c>
      <c r="H95" s="29" t="s">
        <v>18</v>
      </c>
    </row>
    <row r="96" spans="1:8" ht="21" customHeight="1" x14ac:dyDescent="0.35">
      <c r="A96" s="134">
        <v>20</v>
      </c>
      <c r="B96" s="133" t="s">
        <v>46</v>
      </c>
      <c r="C96" s="133" t="s">
        <v>47</v>
      </c>
      <c r="D96" s="85" t="s">
        <v>11</v>
      </c>
      <c r="E96" s="79">
        <v>0</v>
      </c>
      <c r="F96" s="134">
        <v>74</v>
      </c>
      <c r="G96" s="31">
        <f t="shared" si="2"/>
        <v>0</v>
      </c>
      <c r="H96" s="29" t="s">
        <v>18</v>
      </c>
    </row>
    <row r="97" spans="1:8" ht="13.75" customHeight="1" x14ac:dyDescent="0.35">
      <c r="A97" s="134">
        <v>21</v>
      </c>
      <c r="B97" s="133" t="s">
        <v>99</v>
      </c>
      <c r="C97" s="133" t="s">
        <v>100</v>
      </c>
      <c r="D97" s="85" t="s">
        <v>11</v>
      </c>
      <c r="E97" s="79">
        <v>0</v>
      </c>
      <c r="F97" s="134">
        <v>85</v>
      </c>
      <c r="G97" s="31">
        <f t="shared" si="2"/>
        <v>0</v>
      </c>
      <c r="H97" s="29" t="s">
        <v>149</v>
      </c>
    </row>
    <row r="98" spans="1:8" ht="20.399999999999999" customHeight="1" x14ac:dyDescent="0.35">
      <c r="A98" s="134">
        <v>22</v>
      </c>
      <c r="B98" s="133" t="s">
        <v>101</v>
      </c>
      <c r="C98" s="133" t="s">
        <v>102</v>
      </c>
      <c r="D98" s="85" t="s">
        <v>11</v>
      </c>
      <c r="E98" s="79">
        <v>0</v>
      </c>
      <c r="F98" s="134">
        <v>25</v>
      </c>
      <c r="G98" s="31">
        <f t="shared" si="2"/>
        <v>0</v>
      </c>
      <c r="H98" s="29" t="s">
        <v>150</v>
      </c>
    </row>
    <row r="99" spans="1:8" ht="20.399999999999999" customHeight="1" x14ac:dyDescent="0.35">
      <c r="A99" s="134">
        <v>23</v>
      </c>
      <c r="B99" s="133" t="s">
        <v>103</v>
      </c>
      <c r="C99" s="133" t="s">
        <v>104</v>
      </c>
      <c r="D99" s="85" t="s">
        <v>11</v>
      </c>
      <c r="E99" s="79">
        <v>0</v>
      </c>
      <c r="F99" s="134">
        <v>9</v>
      </c>
      <c r="G99" s="31">
        <f t="shared" si="2"/>
        <v>0</v>
      </c>
      <c r="H99" s="29" t="s">
        <v>18</v>
      </c>
    </row>
    <row r="100" spans="1:8" ht="20" customHeight="1" x14ac:dyDescent="0.35">
      <c r="A100" s="134">
        <v>24</v>
      </c>
      <c r="B100" s="133" t="s">
        <v>51</v>
      </c>
      <c r="C100" s="133" t="s">
        <v>52</v>
      </c>
      <c r="D100" s="85" t="s">
        <v>11</v>
      </c>
      <c r="E100" s="79">
        <v>0</v>
      </c>
      <c r="F100" s="134">
        <v>33</v>
      </c>
      <c r="G100" s="31">
        <f t="shared" si="2"/>
        <v>0</v>
      </c>
      <c r="H100" s="29" t="s">
        <v>18</v>
      </c>
    </row>
    <row r="101" spans="1:8" ht="13.75" customHeight="1" x14ac:dyDescent="0.35">
      <c r="A101" s="134">
        <v>25</v>
      </c>
      <c r="B101" s="133" t="s">
        <v>105</v>
      </c>
      <c r="C101" s="133" t="s">
        <v>106</v>
      </c>
      <c r="D101" s="85" t="s">
        <v>11</v>
      </c>
      <c r="E101" s="79">
        <v>0</v>
      </c>
      <c r="F101" s="134">
        <v>40</v>
      </c>
      <c r="G101" s="31">
        <f t="shared" si="2"/>
        <v>0</v>
      </c>
      <c r="H101" s="29" t="s">
        <v>18</v>
      </c>
    </row>
    <row r="102" spans="1:8" ht="13.75" customHeight="1" x14ac:dyDescent="0.35">
      <c r="A102" s="134">
        <v>26</v>
      </c>
      <c r="B102" s="133" t="s">
        <v>48</v>
      </c>
      <c r="C102" s="133" t="s">
        <v>49</v>
      </c>
      <c r="D102" s="85" t="s">
        <v>11</v>
      </c>
      <c r="E102" s="79">
        <v>0</v>
      </c>
      <c r="F102" s="134">
        <v>71</v>
      </c>
      <c r="G102" s="31">
        <f t="shared" si="2"/>
        <v>0</v>
      </c>
      <c r="H102" s="29" t="s">
        <v>18</v>
      </c>
    </row>
    <row r="103" spans="1:8" ht="13.75" customHeight="1" x14ac:dyDescent="0.35">
      <c r="A103" s="134">
        <v>27</v>
      </c>
      <c r="B103" s="133" t="s">
        <v>107</v>
      </c>
      <c r="C103" s="133" t="s">
        <v>108</v>
      </c>
      <c r="D103" s="85" t="s">
        <v>11</v>
      </c>
      <c r="E103" s="79">
        <v>0</v>
      </c>
      <c r="F103" s="134">
        <v>13</v>
      </c>
      <c r="G103" s="31">
        <f t="shared" si="2"/>
        <v>0</v>
      </c>
      <c r="H103" s="29" t="s">
        <v>18</v>
      </c>
    </row>
    <row r="104" spans="1:8" ht="13.75" customHeight="1" x14ac:dyDescent="0.35">
      <c r="A104" s="134">
        <v>28</v>
      </c>
      <c r="B104" s="133" t="s">
        <v>109</v>
      </c>
      <c r="C104" s="133" t="s">
        <v>110</v>
      </c>
      <c r="D104" s="85" t="s">
        <v>11</v>
      </c>
      <c r="E104" s="79">
        <v>0</v>
      </c>
      <c r="F104" s="134">
        <v>27</v>
      </c>
      <c r="G104" s="31">
        <f t="shared" si="2"/>
        <v>0</v>
      </c>
      <c r="H104" s="29" t="s">
        <v>18</v>
      </c>
    </row>
    <row r="105" spans="1:8" ht="13.75" customHeight="1" x14ac:dyDescent="0.35">
      <c r="A105" s="134">
        <v>29</v>
      </c>
      <c r="B105" s="133" t="s">
        <v>111</v>
      </c>
      <c r="C105" s="133" t="s">
        <v>110</v>
      </c>
      <c r="D105" s="85" t="s">
        <v>11</v>
      </c>
      <c r="E105" s="79">
        <v>0</v>
      </c>
      <c r="F105" s="134">
        <v>65</v>
      </c>
      <c r="G105" s="31">
        <f t="shared" si="2"/>
        <v>0</v>
      </c>
      <c r="H105" s="29" t="s">
        <v>150</v>
      </c>
    </row>
    <row r="106" spans="1:8" ht="13.75" customHeight="1" x14ac:dyDescent="0.35">
      <c r="A106" s="134">
        <v>30</v>
      </c>
      <c r="B106" s="133" t="s">
        <v>53</v>
      </c>
      <c r="C106" s="133" t="s">
        <v>54</v>
      </c>
      <c r="D106" s="85" t="s">
        <v>11</v>
      </c>
      <c r="E106" s="79">
        <v>0</v>
      </c>
      <c r="F106" s="134">
        <v>84</v>
      </c>
      <c r="G106" s="31">
        <f t="shared" si="2"/>
        <v>0</v>
      </c>
      <c r="H106" s="29" t="s">
        <v>18</v>
      </c>
    </row>
    <row r="107" spans="1:8" ht="13.75" customHeight="1" x14ac:dyDescent="0.35">
      <c r="A107" s="134">
        <v>31</v>
      </c>
      <c r="B107" s="133" t="s">
        <v>50</v>
      </c>
      <c r="C107" s="133" t="s">
        <v>112</v>
      </c>
      <c r="D107" s="85" t="s">
        <v>11</v>
      </c>
      <c r="E107" s="79">
        <v>0</v>
      </c>
      <c r="F107" s="134">
        <v>1</v>
      </c>
      <c r="G107" s="31">
        <f t="shared" si="2"/>
        <v>0</v>
      </c>
      <c r="H107" s="29" t="s">
        <v>149</v>
      </c>
    </row>
    <row r="108" spans="1:8" ht="13.75" customHeight="1" x14ac:dyDescent="0.35">
      <c r="A108" s="134">
        <v>32</v>
      </c>
      <c r="B108" s="133" t="s">
        <v>113</v>
      </c>
      <c r="C108" s="133" t="s">
        <v>112</v>
      </c>
      <c r="D108" s="85" t="s">
        <v>11</v>
      </c>
      <c r="E108" s="79">
        <v>0</v>
      </c>
      <c r="F108" s="134">
        <v>1</v>
      </c>
      <c r="G108" s="31">
        <f t="shared" si="2"/>
        <v>0</v>
      </c>
      <c r="H108" s="29" t="s">
        <v>149</v>
      </c>
    </row>
    <row r="109" spans="1:8" ht="13.75" customHeight="1" x14ac:dyDescent="0.35">
      <c r="A109" s="134">
        <v>33</v>
      </c>
      <c r="B109" s="133" t="s">
        <v>114</v>
      </c>
      <c r="C109" s="133" t="s">
        <v>115</v>
      </c>
      <c r="D109" s="85" t="s">
        <v>11</v>
      </c>
      <c r="E109" s="79">
        <v>0</v>
      </c>
      <c r="F109" s="134">
        <v>1</v>
      </c>
      <c r="G109" s="31">
        <f t="shared" si="2"/>
        <v>0</v>
      </c>
      <c r="H109" s="29" t="s">
        <v>149</v>
      </c>
    </row>
    <row r="110" spans="1:8" ht="24.65" customHeight="1" x14ac:dyDescent="0.35">
      <c r="A110" s="134">
        <v>34</v>
      </c>
      <c r="B110" s="133" t="s">
        <v>116</v>
      </c>
      <c r="C110" s="133" t="s">
        <v>117</v>
      </c>
      <c r="D110" s="85" t="s">
        <v>11</v>
      </c>
      <c r="E110" s="79">
        <v>0</v>
      </c>
      <c r="F110" s="134">
        <v>2</v>
      </c>
      <c r="G110" s="31">
        <f t="shared" si="2"/>
        <v>0</v>
      </c>
      <c r="H110" s="29" t="s">
        <v>149</v>
      </c>
    </row>
    <row r="111" spans="1:8" ht="22.25" customHeight="1" x14ac:dyDescent="0.35">
      <c r="A111" s="134">
        <v>35</v>
      </c>
      <c r="B111" s="133" t="s">
        <v>118</v>
      </c>
      <c r="C111" s="133" t="s">
        <v>119</v>
      </c>
      <c r="D111" s="85" t="s">
        <v>11</v>
      </c>
      <c r="E111" s="79">
        <v>0</v>
      </c>
      <c r="F111" s="134">
        <v>2</v>
      </c>
      <c r="G111" s="31">
        <f t="shared" si="2"/>
        <v>0</v>
      </c>
      <c r="H111" s="29" t="s">
        <v>18</v>
      </c>
    </row>
    <row r="112" spans="1:8" ht="23.4" customHeight="1" x14ac:dyDescent="0.35">
      <c r="A112" s="134">
        <v>36</v>
      </c>
      <c r="B112" s="133" t="s">
        <v>120</v>
      </c>
      <c r="C112" s="133" t="s">
        <v>121</v>
      </c>
      <c r="D112" s="85" t="s">
        <v>11</v>
      </c>
      <c r="E112" s="79">
        <v>0</v>
      </c>
      <c r="F112" s="134">
        <v>3</v>
      </c>
      <c r="G112" s="31">
        <f t="shared" si="2"/>
        <v>0</v>
      </c>
      <c r="H112" s="29" t="s">
        <v>18</v>
      </c>
    </row>
    <row r="113" spans="1:8" ht="12.65" customHeight="1" x14ac:dyDescent="0.35">
      <c r="A113" s="134"/>
      <c r="B113" s="49"/>
      <c r="C113" s="20" t="s">
        <v>21</v>
      </c>
      <c r="D113" s="85" t="s">
        <v>11</v>
      </c>
      <c r="E113" s="79">
        <v>0</v>
      </c>
      <c r="F113" s="10">
        <f>SUM(F91:F112)</f>
        <v>604</v>
      </c>
      <c r="G113" s="115">
        <f>SUM(G91:G112)</f>
        <v>0</v>
      </c>
      <c r="H113" s="34"/>
    </row>
    <row r="114" spans="1:8" ht="16.75" customHeight="1" x14ac:dyDescent="0.35">
      <c r="A114" s="134"/>
      <c r="B114" s="49"/>
      <c r="C114" s="2" t="s">
        <v>22</v>
      </c>
      <c r="D114" s="47"/>
      <c r="E114" s="47"/>
      <c r="F114" s="3">
        <f>SUM(F113)</f>
        <v>604</v>
      </c>
      <c r="G114" s="116">
        <f>SUM(G113)</f>
        <v>0</v>
      </c>
      <c r="H114" s="34"/>
    </row>
    <row r="115" spans="1:8" ht="18.649999999999999" customHeight="1" x14ac:dyDescent="0.35">
      <c r="A115" s="134"/>
      <c r="B115" s="49"/>
      <c r="C115" s="2"/>
      <c r="D115" s="47"/>
      <c r="E115" s="47"/>
      <c r="F115" s="3"/>
      <c r="G115" s="116"/>
      <c r="H115" s="34"/>
    </row>
    <row r="116" spans="1:8" ht="18.649999999999999" customHeight="1" x14ac:dyDescent="0.35">
      <c r="A116" s="134"/>
      <c r="B116" s="49"/>
      <c r="C116" s="2"/>
      <c r="D116" s="47"/>
      <c r="E116" s="47"/>
      <c r="F116" s="3"/>
      <c r="G116" s="116"/>
      <c r="H116" s="34"/>
    </row>
    <row r="117" spans="1:8" ht="19.75" customHeight="1" x14ac:dyDescent="0.35">
      <c r="A117" s="4"/>
      <c r="B117" s="6" t="s">
        <v>42</v>
      </c>
      <c r="C117" s="5"/>
      <c r="D117" s="46"/>
      <c r="E117" s="46"/>
      <c r="F117" s="4"/>
      <c r="G117" s="7"/>
      <c r="H117" s="137"/>
    </row>
    <row r="118" spans="1:8" ht="12.65" customHeight="1" x14ac:dyDescent="0.35">
      <c r="A118" s="134">
        <v>37</v>
      </c>
      <c r="B118" s="133" t="s">
        <v>178</v>
      </c>
      <c r="C118" s="133" t="s">
        <v>179</v>
      </c>
      <c r="D118" s="85" t="s">
        <v>11</v>
      </c>
      <c r="E118" s="79">
        <v>0</v>
      </c>
      <c r="F118" s="134">
        <v>23</v>
      </c>
      <c r="G118" s="31">
        <f>PRODUCT(E118,F118)</f>
        <v>0</v>
      </c>
      <c r="H118" s="34" t="s">
        <v>260</v>
      </c>
    </row>
    <row r="119" spans="1:8" ht="21" customHeight="1" x14ac:dyDescent="0.35">
      <c r="A119" s="134">
        <v>38</v>
      </c>
      <c r="B119" s="133" t="s">
        <v>180</v>
      </c>
      <c r="C119" s="133" t="s">
        <v>181</v>
      </c>
      <c r="D119" s="85" t="s">
        <v>11</v>
      </c>
      <c r="E119" s="79">
        <v>0</v>
      </c>
      <c r="F119" s="134">
        <v>39</v>
      </c>
      <c r="G119" s="31">
        <f t="shared" ref="G119:G136" si="3">PRODUCT(E119,F119)</f>
        <v>0</v>
      </c>
      <c r="H119" s="34" t="s">
        <v>260</v>
      </c>
    </row>
    <row r="120" spans="1:8" ht="21" customHeight="1" x14ac:dyDescent="0.35">
      <c r="A120" s="134">
        <v>39</v>
      </c>
      <c r="B120" s="133" t="s">
        <v>182</v>
      </c>
      <c r="C120" s="133" t="s">
        <v>183</v>
      </c>
      <c r="D120" s="85" t="s">
        <v>11</v>
      </c>
      <c r="E120" s="79">
        <v>0</v>
      </c>
      <c r="F120" s="134">
        <v>27</v>
      </c>
      <c r="G120" s="31">
        <f t="shared" si="3"/>
        <v>0</v>
      </c>
      <c r="H120" s="34" t="s">
        <v>260</v>
      </c>
    </row>
    <row r="121" spans="1:8" ht="15" customHeight="1" x14ac:dyDescent="0.35">
      <c r="A121" s="134">
        <v>40</v>
      </c>
      <c r="B121" s="133" t="s">
        <v>184</v>
      </c>
      <c r="C121" s="133" t="s">
        <v>185</v>
      </c>
      <c r="D121" s="85" t="s">
        <v>11</v>
      </c>
      <c r="E121" s="79">
        <v>0</v>
      </c>
      <c r="F121" s="134">
        <v>66</v>
      </c>
      <c r="G121" s="31">
        <f t="shared" si="3"/>
        <v>0</v>
      </c>
      <c r="H121" s="34" t="s">
        <v>260</v>
      </c>
    </row>
    <row r="122" spans="1:8" ht="18.649999999999999" customHeight="1" x14ac:dyDescent="0.35">
      <c r="A122" s="134">
        <v>41</v>
      </c>
      <c r="B122" s="133" t="s">
        <v>186</v>
      </c>
      <c r="C122" s="133" t="s">
        <v>187</v>
      </c>
      <c r="D122" s="85" t="s">
        <v>11</v>
      </c>
      <c r="E122" s="79">
        <v>0</v>
      </c>
      <c r="F122" s="134">
        <v>31</v>
      </c>
      <c r="G122" s="31">
        <f t="shared" si="3"/>
        <v>0</v>
      </c>
      <c r="H122" s="34" t="s">
        <v>260</v>
      </c>
    </row>
    <row r="123" spans="1:8" ht="15" customHeight="1" x14ac:dyDescent="0.35">
      <c r="A123" s="134">
        <v>42</v>
      </c>
      <c r="B123" s="133" t="s">
        <v>188</v>
      </c>
      <c r="C123" s="133" t="s">
        <v>189</v>
      </c>
      <c r="D123" s="85" t="s">
        <v>11</v>
      </c>
      <c r="E123" s="79">
        <v>0</v>
      </c>
      <c r="F123" s="134">
        <v>121</v>
      </c>
      <c r="G123" s="31">
        <f t="shared" si="3"/>
        <v>0</v>
      </c>
      <c r="H123" s="34" t="s">
        <v>260</v>
      </c>
    </row>
    <row r="124" spans="1:8" ht="15" customHeight="1" x14ac:dyDescent="0.35">
      <c r="A124" s="134">
        <v>43</v>
      </c>
      <c r="B124" s="133" t="s">
        <v>190</v>
      </c>
      <c r="C124" s="133" t="s">
        <v>191</v>
      </c>
      <c r="D124" s="85" t="s">
        <v>11</v>
      </c>
      <c r="E124" s="79">
        <v>0</v>
      </c>
      <c r="F124" s="134">
        <v>16</v>
      </c>
      <c r="G124" s="31">
        <f t="shared" si="3"/>
        <v>0</v>
      </c>
      <c r="H124" s="34" t="s">
        <v>260</v>
      </c>
    </row>
    <row r="125" spans="1:8" ht="15" customHeight="1" x14ac:dyDescent="0.35">
      <c r="A125" s="134">
        <v>44</v>
      </c>
      <c r="B125" s="133" t="s">
        <v>192</v>
      </c>
      <c r="C125" s="133" t="s">
        <v>193</v>
      </c>
      <c r="D125" s="85" t="s">
        <v>11</v>
      </c>
      <c r="E125" s="79">
        <v>0</v>
      </c>
      <c r="F125" s="134">
        <v>140</v>
      </c>
      <c r="G125" s="31">
        <f t="shared" si="3"/>
        <v>0</v>
      </c>
      <c r="H125" s="34" t="s">
        <v>260</v>
      </c>
    </row>
    <row r="126" spans="1:8" ht="15" customHeight="1" x14ac:dyDescent="0.35">
      <c r="A126" s="134">
        <v>45</v>
      </c>
      <c r="B126" s="133" t="s">
        <v>194</v>
      </c>
      <c r="C126" s="133" t="s">
        <v>195</v>
      </c>
      <c r="D126" s="85" t="s">
        <v>11</v>
      </c>
      <c r="E126" s="79">
        <v>0</v>
      </c>
      <c r="F126" s="134">
        <v>8</v>
      </c>
      <c r="G126" s="31">
        <f t="shared" si="3"/>
        <v>0</v>
      </c>
      <c r="H126" s="34" t="s">
        <v>260</v>
      </c>
    </row>
    <row r="127" spans="1:8" ht="22.25" customHeight="1" x14ac:dyDescent="0.35">
      <c r="A127" s="134">
        <v>46</v>
      </c>
      <c r="B127" s="133" t="s">
        <v>196</v>
      </c>
      <c r="C127" s="133" t="s">
        <v>197</v>
      </c>
      <c r="D127" s="85" t="s">
        <v>11</v>
      </c>
      <c r="E127" s="79">
        <v>0</v>
      </c>
      <c r="F127" s="134">
        <v>40</v>
      </c>
      <c r="G127" s="31">
        <f t="shared" si="3"/>
        <v>0</v>
      </c>
      <c r="H127" s="34" t="s">
        <v>260</v>
      </c>
    </row>
    <row r="128" spans="1:8" ht="15" customHeight="1" x14ac:dyDescent="0.35">
      <c r="A128" s="134">
        <v>47</v>
      </c>
      <c r="B128" s="133" t="s">
        <v>198</v>
      </c>
      <c r="C128" s="133" t="s">
        <v>199</v>
      </c>
      <c r="D128" s="85" t="s">
        <v>11</v>
      </c>
      <c r="E128" s="79">
        <v>0</v>
      </c>
      <c r="F128" s="134">
        <v>85</v>
      </c>
      <c r="G128" s="31">
        <f t="shared" si="3"/>
        <v>0</v>
      </c>
      <c r="H128" s="34" t="s">
        <v>260</v>
      </c>
    </row>
    <row r="129" spans="1:8" ht="19.75" customHeight="1" x14ac:dyDescent="0.35">
      <c r="A129" s="134">
        <v>48</v>
      </c>
      <c r="B129" s="133" t="s">
        <v>200</v>
      </c>
      <c r="C129" s="133" t="s">
        <v>201</v>
      </c>
      <c r="D129" s="85" t="s">
        <v>11</v>
      </c>
      <c r="E129" s="79">
        <v>0</v>
      </c>
      <c r="F129" s="134">
        <v>17</v>
      </c>
      <c r="G129" s="31">
        <f t="shared" si="3"/>
        <v>0</v>
      </c>
      <c r="H129" s="34" t="s">
        <v>260</v>
      </c>
    </row>
    <row r="130" spans="1:8" ht="20.399999999999999" customHeight="1" x14ac:dyDescent="0.35">
      <c r="A130" s="134">
        <v>49</v>
      </c>
      <c r="B130" s="133" t="s">
        <v>202</v>
      </c>
      <c r="C130" s="133" t="s">
        <v>203</v>
      </c>
      <c r="D130" s="85" t="s">
        <v>11</v>
      </c>
      <c r="E130" s="79">
        <v>0</v>
      </c>
      <c r="F130" s="134">
        <v>15</v>
      </c>
      <c r="G130" s="31">
        <f t="shared" si="3"/>
        <v>0</v>
      </c>
      <c r="H130" s="34" t="s">
        <v>260</v>
      </c>
    </row>
    <row r="131" spans="1:8" ht="14.4" customHeight="1" x14ac:dyDescent="0.35">
      <c r="A131" s="134">
        <v>50</v>
      </c>
      <c r="B131" s="133" t="s">
        <v>204</v>
      </c>
      <c r="C131" s="133" t="s">
        <v>205</v>
      </c>
      <c r="D131" s="85" t="s">
        <v>11</v>
      </c>
      <c r="E131" s="79">
        <v>0</v>
      </c>
      <c r="F131" s="134">
        <v>40</v>
      </c>
      <c r="G131" s="31">
        <f t="shared" si="3"/>
        <v>0</v>
      </c>
      <c r="H131" s="34" t="s">
        <v>260</v>
      </c>
    </row>
    <row r="132" spans="1:8" ht="24.5" customHeight="1" x14ac:dyDescent="0.35">
      <c r="A132" s="134">
        <v>51</v>
      </c>
      <c r="B132" s="133" t="s">
        <v>206</v>
      </c>
      <c r="C132" s="133" t="s">
        <v>207</v>
      </c>
      <c r="D132" s="85" t="s">
        <v>11</v>
      </c>
      <c r="E132" s="79">
        <v>0</v>
      </c>
      <c r="F132" s="134">
        <v>11</v>
      </c>
      <c r="G132" s="31">
        <f t="shared" si="3"/>
        <v>0</v>
      </c>
      <c r="H132" s="34" t="s">
        <v>260</v>
      </c>
    </row>
    <row r="133" spans="1:8" ht="14.4" customHeight="1" x14ac:dyDescent="0.35">
      <c r="A133" s="134">
        <v>52</v>
      </c>
      <c r="B133" s="133" t="s">
        <v>208</v>
      </c>
      <c r="C133" s="133" t="s">
        <v>209</v>
      </c>
      <c r="D133" s="85" t="s">
        <v>11</v>
      </c>
      <c r="E133" s="79">
        <v>0</v>
      </c>
      <c r="F133" s="134">
        <v>29</v>
      </c>
      <c r="G133" s="31">
        <f t="shared" si="3"/>
        <v>0</v>
      </c>
      <c r="H133" s="34" t="s">
        <v>260</v>
      </c>
    </row>
    <row r="134" spans="1:8" ht="14.4" customHeight="1" x14ac:dyDescent="0.35">
      <c r="A134" s="134">
        <v>53</v>
      </c>
      <c r="B134" s="133" t="s">
        <v>210</v>
      </c>
      <c r="C134" s="133" t="s">
        <v>211</v>
      </c>
      <c r="D134" s="85" t="s">
        <v>11</v>
      </c>
      <c r="E134" s="79">
        <v>0</v>
      </c>
      <c r="F134" s="134">
        <v>6</v>
      </c>
      <c r="G134" s="31">
        <f t="shared" si="3"/>
        <v>0</v>
      </c>
      <c r="H134" s="34" t="s">
        <v>260</v>
      </c>
    </row>
    <row r="135" spans="1:8" x14ac:dyDescent="0.35">
      <c r="A135" s="134">
        <v>54</v>
      </c>
      <c r="B135" s="133" t="s">
        <v>212</v>
      </c>
      <c r="C135" s="133" t="s">
        <v>213</v>
      </c>
      <c r="D135" s="85" t="s">
        <v>11</v>
      </c>
      <c r="E135" s="79">
        <v>0</v>
      </c>
      <c r="F135" s="134">
        <v>244</v>
      </c>
      <c r="G135" s="31">
        <f t="shared" si="3"/>
        <v>0</v>
      </c>
      <c r="H135" s="34" t="s">
        <v>260</v>
      </c>
    </row>
    <row r="136" spans="1:8" x14ac:dyDescent="0.35">
      <c r="A136" s="134">
        <v>55</v>
      </c>
      <c r="B136" s="133" t="s">
        <v>214</v>
      </c>
      <c r="C136" s="133" t="s">
        <v>215</v>
      </c>
      <c r="D136" s="85" t="s">
        <v>11</v>
      </c>
      <c r="E136" s="79">
        <v>0</v>
      </c>
      <c r="F136" s="134">
        <v>33</v>
      </c>
      <c r="G136" s="31">
        <f t="shared" si="3"/>
        <v>0</v>
      </c>
      <c r="H136" s="34" t="s">
        <v>260</v>
      </c>
    </row>
    <row r="137" spans="1:8" x14ac:dyDescent="0.35">
      <c r="A137" s="47"/>
      <c r="B137" s="47"/>
      <c r="C137" s="20" t="s">
        <v>32</v>
      </c>
      <c r="D137" s="47"/>
      <c r="E137" s="47"/>
      <c r="F137" s="1">
        <f>SUM(F118:F136)</f>
        <v>991</v>
      </c>
      <c r="G137" s="115">
        <f>SUM(G118:G136)</f>
        <v>0</v>
      </c>
      <c r="H137" s="34" t="s">
        <v>260</v>
      </c>
    </row>
    <row r="138" spans="1:8" x14ac:dyDescent="0.35">
      <c r="A138" s="4"/>
      <c r="B138" s="6" t="s">
        <v>19</v>
      </c>
      <c r="C138" s="5"/>
      <c r="D138" s="46"/>
      <c r="E138" s="46"/>
      <c r="F138" s="4"/>
      <c r="G138" s="7"/>
      <c r="H138" s="34" t="s">
        <v>260</v>
      </c>
    </row>
    <row r="139" spans="1:8" x14ac:dyDescent="0.35">
      <c r="A139" s="136" t="s">
        <v>153</v>
      </c>
      <c r="B139" s="133" t="s">
        <v>154</v>
      </c>
      <c r="C139" s="133" t="s">
        <v>155</v>
      </c>
      <c r="D139" s="85" t="s">
        <v>11</v>
      </c>
      <c r="E139" s="79">
        <v>0</v>
      </c>
      <c r="F139" s="134">
        <v>150</v>
      </c>
      <c r="G139" s="31">
        <f>PRODUCT(F139,E139)</f>
        <v>0</v>
      </c>
      <c r="H139" s="34" t="s">
        <v>260</v>
      </c>
    </row>
    <row r="140" spans="1:8" x14ac:dyDescent="0.35">
      <c r="A140" s="136" t="s">
        <v>156</v>
      </c>
      <c r="B140" s="133" t="s">
        <v>157</v>
      </c>
      <c r="C140" s="133" t="s">
        <v>158</v>
      </c>
      <c r="D140" s="85" t="s">
        <v>11</v>
      </c>
      <c r="E140" s="79">
        <v>0</v>
      </c>
      <c r="F140" s="134">
        <v>150</v>
      </c>
      <c r="G140" s="31">
        <f t="shared" ref="G140:G147" si="4">PRODUCT(F140,E140)</f>
        <v>0</v>
      </c>
      <c r="H140" s="34" t="s">
        <v>260</v>
      </c>
    </row>
    <row r="141" spans="1:8" x14ac:dyDescent="0.35">
      <c r="A141" s="136" t="s">
        <v>159</v>
      </c>
      <c r="B141" s="133" t="s">
        <v>160</v>
      </c>
      <c r="C141" s="133" t="s">
        <v>161</v>
      </c>
      <c r="D141" s="85" t="s">
        <v>11</v>
      </c>
      <c r="E141" s="79">
        <v>0</v>
      </c>
      <c r="F141" s="134">
        <v>35</v>
      </c>
      <c r="G141" s="31">
        <f t="shared" si="4"/>
        <v>0</v>
      </c>
      <c r="H141" s="34" t="s">
        <v>260</v>
      </c>
    </row>
    <row r="142" spans="1:8" ht="15.5" x14ac:dyDescent="0.35">
      <c r="A142" s="136" t="s">
        <v>162</v>
      </c>
      <c r="B142" s="133" t="s">
        <v>163</v>
      </c>
      <c r="C142" s="133" t="s">
        <v>164</v>
      </c>
      <c r="D142" s="85" t="s">
        <v>11</v>
      </c>
      <c r="E142" s="79">
        <v>0</v>
      </c>
      <c r="F142" s="134">
        <v>40</v>
      </c>
      <c r="G142" s="31">
        <f t="shared" si="4"/>
        <v>0</v>
      </c>
      <c r="H142" s="34" t="s">
        <v>260</v>
      </c>
    </row>
    <row r="143" spans="1:8" x14ac:dyDescent="0.35">
      <c r="A143" s="136" t="s">
        <v>165</v>
      </c>
      <c r="B143" s="133" t="s">
        <v>163</v>
      </c>
      <c r="C143" s="133" t="s">
        <v>166</v>
      </c>
      <c r="D143" s="85" t="s">
        <v>11</v>
      </c>
      <c r="E143" s="79">
        <v>0</v>
      </c>
      <c r="F143" s="134">
        <v>25</v>
      </c>
      <c r="G143" s="31">
        <f t="shared" si="4"/>
        <v>0</v>
      </c>
      <c r="H143" s="34" t="s">
        <v>260</v>
      </c>
    </row>
    <row r="144" spans="1:8" x14ac:dyDescent="0.35">
      <c r="A144" s="136" t="s">
        <v>167</v>
      </c>
      <c r="B144" s="133" t="s">
        <v>168</v>
      </c>
      <c r="C144" s="133" t="s">
        <v>169</v>
      </c>
      <c r="D144" s="85" t="s">
        <v>11</v>
      </c>
      <c r="E144" s="79">
        <v>0</v>
      </c>
      <c r="F144" s="134">
        <v>165</v>
      </c>
      <c r="G144" s="31">
        <f t="shared" si="4"/>
        <v>0</v>
      </c>
      <c r="H144" s="34" t="s">
        <v>260</v>
      </c>
    </row>
    <row r="145" spans="1:8" ht="24" x14ac:dyDescent="0.35">
      <c r="A145" s="136" t="s">
        <v>170</v>
      </c>
      <c r="B145" s="133" t="s">
        <v>171</v>
      </c>
      <c r="C145" s="133" t="s">
        <v>172</v>
      </c>
      <c r="D145" s="85" t="s">
        <v>11</v>
      </c>
      <c r="E145" s="79">
        <v>0</v>
      </c>
      <c r="F145" s="134">
        <v>140</v>
      </c>
      <c r="G145" s="31">
        <f t="shared" si="4"/>
        <v>0</v>
      </c>
      <c r="H145" s="34" t="s">
        <v>260</v>
      </c>
    </row>
    <row r="146" spans="1:8" x14ac:dyDescent="0.35">
      <c r="A146" s="136" t="s">
        <v>173</v>
      </c>
      <c r="B146" s="133" t="s">
        <v>174</v>
      </c>
      <c r="C146" s="133" t="s">
        <v>175</v>
      </c>
      <c r="D146" s="85" t="s">
        <v>11</v>
      </c>
      <c r="E146" s="79">
        <v>0</v>
      </c>
      <c r="F146" s="134">
        <v>141</v>
      </c>
      <c r="G146" s="31">
        <f t="shared" si="4"/>
        <v>0</v>
      </c>
      <c r="H146" s="34" t="s">
        <v>260</v>
      </c>
    </row>
    <row r="147" spans="1:8" ht="24" x14ac:dyDescent="0.35">
      <c r="A147" s="136" t="s">
        <v>176</v>
      </c>
      <c r="B147" s="133" t="s">
        <v>177</v>
      </c>
      <c r="C147" s="133" t="s">
        <v>172</v>
      </c>
      <c r="D147" s="85" t="s">
        <v>11</v>
      </c>
      <c r="E147" s="79">
        <v>0</v>
      </c>
      <c r="F147" s="134">
        <v>55</v>
      </c>
      <c r="G147" s="31">
        <f t="shared" si="4"/>
        <v>0</v>
      </c>
      <c r="H147" s="34" t="s">
        <v>260</v>
      </c>
    </row>
    <row r="148" spans="1:8" x14ac:dyDescent="0.35">
      <c r="A148" s="47"/>
      <c r="B148" s="47"/>
      <c r="C148" s="20" t="s">
        <v>23</v>
      </c>
      <c r="D148" s="47"/>
      <c r="E148" s="47"/>
      <c r="F148" s="1">
        <f>SUM(F139:F147)</f>
        <v>901</v>
      </c>
      <c r="G148" s="115">
        <f>SUM(G139:G147)</f>
        <v>0</v>
      </c>
      <c r="H148" s="138"/>
    </row>
    <row r="149" spans="1:8" x14ac:dyDescent="0.35">
      <c r="A149" s="47"/>
      <c r="B149" s="47"/>
      <c r="C149" s="2" t="s">
        <v>33</v>
      </c>
      <c r="D149" s="85" t="s">
        <v>11</v>
      </c>
      <c r="E149" s="47"/>
      <c r="F149" s="3">
        <f>SUM(F137,F148)</f>
        <v>1892</v>
      </c>
      <c r="G149" s="116">
        <f>SUM(G137,G148)</f>
        <v>0</v>
      </c>
      <c r="H149" s="139"/>
    </row>
    <row r="150" spans="1:8" x14ac:dyDescent="0.35">
      <c r="A150" s="47"/>
      <c r="B150" s="48"/>
      <c r="C150" s="117" t="s">
        <v>34</v>
      </c>
      <c r="D150" s="27"/>
      <c r="E150" s="28"/>
      <c r="F150" s="28"/>
      <c r="G150" s="91">
        <f>SUM(G113,G137,G148)</f>
        <v>0</v>
      </c>
      <c r="H150" s="139"/>
    </row>
    <row r="151" spans="1:8" ht="15" thickBot="1" x14ac:dyDescent="0.4">
      <c r="A151" s="51"/>
      <c r="B151" s="51"/>
      <c r="C151" s="118" t="s">
        <v>24</v>
      </c>
      <c r="D151" s="8"/>
      <c r="E151" s="9"/>
      <c r="F151" s="9"/>
      <c r="G151" s="95">
        <f>SUM(G86,G150)</f>
        <v>0</v>
      </c>
      <c r="H151" s="39"/>
    </row>
    <row r="152" spans="1:8" x14ac:dyDescent="0.35">
      <c r="A152" s="52"/>
      <c r="B152" s="50"/>
      <c r="C152" s="119"/>
      <c r="D152" s="21"/>
      <c r="E152" s="22"/>
      <c r="F152" s="22"/>
      <c r="G152" s="120"/>
      <c r="H152" s="152"/>
    </row>
    <row r="153" spans="1:8" x14ac:dyDescent="0.35">
      <c r="A153" s="47"/>
      <c r="B153" s="30"/>
      <c r="C153" s="32"/>
      <c r="D153" s="27"/>
      <c r="E153" s="28"/>
      <c r="F153" s="33"/>
      <c r="G153" s="91"/>
      <c r="H153" s="139"/>
    </row>
    <row r="154" spans="1:8" x14ac:dyDescent="0.35">
      <c r="A154" s="47"/>
      <c r="B154" s="30"/>
      <c r="C154" s="32" t="s">
        <v>35</v>
      </c>
      <c r="D154" s="16"/>
      <c r="E154" s="17"/>
      <c r="F154" s="24">
        <f>SUM(F113)</f>
        <v>604</v>
      </c>
      <c r="G154" s="90"/>
      <c r="H154" s="139"/>
    </row>
    <row r="155" spans="1:8" x14ac:dyDescent="0.35">
      <c r="A155" s="47"/>
      <c r="B155" s="30"/>
      <c r="C155" s="32" t="s">
        <v>36</v>
      </c>
      <c r="D155" s="16"/>
      <c r="E155" s="17"/>
      <c r="F155" s="24">
        <f>SUM(F137)</f>
        <v>991</v>
      </c>
      <c r="G155" s="90"/>
      <c r="H155" s="139"/>
    </row>
    <row r="156" spans="1:8" x14ac:dyDescent="0.35">
      <c r="A156" s="48"/>
      <c r="B156" s="37"/>
      <c r="C156" s="38" t="s">
        <v>37</v>
      </c>
      <c r="D156" s="16"/>
      <c r="E156" s="17"/>
      <c r="F156" s="24">
        <f>SUM(F148)</f>
        <v>901</v>
      </c>
      <c r="G156" s="90"/>
      <c r="H156" s="139"/>
    </row>
    <row r="157" spans="1:8" x14ac:dyDescent="0.35">
      <c r="A157" s="48"/>
      <c r="B157" s="37"/>
      <c r="C157" s="38"/>
      <c r="D157" s="16"/>
      <c r="E157" s="17"/>
      <c r="F157" s="24"/>
      <c r="G157" s="90"/>
      <c r="H157" s="139"/>
    </row>
    <row r="158" spans="1:8" x14ac:dyDescent="0.35">
      <c r="A158" s="48"/>
      <c r="B158" s="37"/>
      <c r="C158" s="38"/>
      <c r="D158" s="16"/>
      <c r="E158" s="17"/>
      <c r="F158" s="24"/>
      <c r="G158" s="90"/>
      <c r="H158" s="139"/>
    </row>
    <row r="159" spans="1:8" ht="13.75" customHeight="1" thickBot="1" x14ac:dyDescent="0.4">
      <c r="A159" s="51"/>
      <c r="B159" s="23"/>
      <c r="C159" s="35"/>
      <c r="D159" s="8"/>
      <c r="E159" s="9"/>
      <c r="F159" s="36"/>
      <c r="G159" s="95"/>
      <c r="H159" s="39"/>
    </row>
    <row r="160" spans="1:8" ht="13.75" customHeight="1" x14ac:dyDescent="0.35">
      <c r="A160" s="53"/>
      <c r="B160" s="219"/>
      <c r="C160" s="220"/>
      <c r="D160" s="40"/>
      <c r="E160" s="41"/>
      <c r="F160" s="42"/>
      <c r="G160" s="121"/>
      <c r="H160" s="43"/>
    </row>
    <row r="161" spans="1:16" ht="13.75" customHeight="1" x14ac:dyDescent="0.35">
      <c r="A161" s="196"/>
      <c r="B161" s="239" t="s">
        <v>25</v>
      </c>
      <c r="C161" s="240"/>
      <c r="D161" s="105" t="s">
        <v>26</v>
      </c>
      <c r="E161" s="122"/>
      <c r="F161" s="76"/>
      <c r="G161" s="123">
        <f>SUM(G52,G86)</f>
        <v>0</v>
      </c>
      <c r="H161" s="148"/>
    </row>
    <row r="162" spans="1:16" ht="13.75" customHeight="1" x14ac:dyDescent="0.35">
      <c r="A162" s="169"/>
      <c r="B162" s="237" t="s">
        <v>27</v>
      </c>
      <c r="C162" s="238"/>
      <c r="D162" s="85" t="s">
        <v>26</v>
      </c>
      <c r="E162" s="124"/>
      <c r="F162" s="82"/>
      <c r="G162" s="125">
        <f>SUM(G151)</f>
        <v>0</v>
      </c>
      <c r="H162" s="149"/>
    </row>
    <row r="163" spans="1:16" ht="13.75" customHeight="1" x14ac:dyDescent="0.35">
      <c r="A163" s="169"/>
      <c r="B163" s="215"/>
      <c r="C163" s="216"/>
      <c r="D163" s="85"/>
      <c r="E163" s="124"/>
      <c r="F163" s="82"/>
      <c r="G163" s="100"/>
      <c r="H163" s="149"/>
    </row>
    <row r="164" spans="1:16" ht="13.75" customHeight="1" x14ac:dyDescent="0.35">
      <c r="A164" s="169"/>
      <c r="B164" s="215" t="s">
        <v>28</v>
      </c>
      <c r="C164" s="216"/>
      <c r="D164" s="85" t="s">
        <v>26</v>
      </c>
      <c r="E164" s="124"/>
      <c r="F164" s="82"/>
      <c r="G164" s="100">
        <f>SUM(G52,G86,G151)</f>
        <v>0</v>
      </c>
      <c r="H164" s="149"/>
      <c r="J164" s="154"/>
    </row>
    <row r="165" spans="1:16" ht="13.75" customHeight="1" thickBot="1" x14ac:dyDescent="0.4">
      <c r="A165" s="200"/>
      <c r="B165" s="217" t="s">
        <v>29</v>
      </c>
      <c r="C165" s="218"/>
      <c r="D165" s="92" t="s">
        <v>26</v>
      </c>
      <c r="E165" s="126"/>
      <c r="F165" s="127"/>
      <c r="G165" s="128">
        <f>PRODUCT(G164,0.21)</f>
        <v>0</v>
      </c>
      <c r="H165" s="150"/>
    </row>
    <row r="166" spans="1:16" ht="20.399999999999999" customHeight="1" x14ac:dyDescent="0.35">
      <c r="A166" s="196"/>
      <c r="B166" s="228"/>
      <c r="C166" s="229"/>
      <c r="D166" s="105"/>
      <c r="E166" s="122"/>
      <c r="F166" s="76"/>
      <c r="G166" s="129"/>
      <c r="H166" s="148"/>
      <c r="N166" s="26"/>
      <c r="O166" s="26"/>
      <c r="P166" s="26"/>
    </row>
    <row r="167" spans="1:16" x14ac:dyDescent="0.35">
      <c r="A167" s="169"/>
      <c r="B167" s="215"/>
      <c r="C167" s="216"/>
      <c r="D167" s="85" t="s">
        <v>26</v>
      </c>
      <c r="E167" s="124"/>
      <c r="F167" s="82"/>
      <c r="G167" s="100">
        <f>SUM(G164:G165)</f>
        <v>0</v>
      </c>
      <c r="H167" s="149"/>
    </row>
    <row r="168" spans="1:16" ht="27" customHeight="1" x14ac:dyDescent="0.35">
      <c r="A168" s="201"/>
      <c r="B168" s="226" t="s">
        <v>30</v>
      </c>
      <c r="C168" s="227"/>
      <c r="D168" s="159" t="s">
        <v>26</v>
      </c>
      <c r="E168" s="160"/>
      <c r="F168" s="161"/>
      <c r="G168" s="162">
        <f>SUM(G167)</f>
        <v>0</v>
      </c>
      <c r="H168" s="163"/>
      <c r="J168" s="153"/>
    </row>
    <row r="169" spans="1:16" x14ac:dyDescent="0.35">
      <c r="A169" s="169"/>
      <c r="B169" s="215"/>
      <c r="C169" s="216"/>
      <c r="D169" s="130"/>
      <c r="E169" s="131"/>
      <c r="F169" s="107"/>
      <c r="G169" s="132"/>
      <c r="H169" s="151"/>
    </row>
    <row r="170" spans="1:16" ht="15" thickBot="1" x14ac:dyDescent="0.4">
      <c r="A170" s="51"/>
      <c r="B170" s="224"/>
      <c r="C170" s="225"/>
      <c r="D170" s="51"/>
      <c r="E170" s="51"/>
      <c r="F170" s="51"/>
      <c r="G170" s="54"/>
      <c r="H170" s="55"/>
    </row>
  </sheetData>
  <mergeCells count="98">
    <mergeCell ref="K28:L28"/>
    <mergeCell ref="K26:L26"/>
    <mergeCell ref="B51:C51"/>
    <mergeCell ref="B50:C50"/>
    <mergeCell ref="B9:C9"/>
    <mergeCell ref="B11:C11"/>
    <mergeCell ref="B12:C12"/>
    <mergeCell ref="B23:C23"/>
    <mergeCell ref="B13:C13"/>
    <mergeCell ref="B24:C24"/>
    <mergeCell ref="B14:C14"/>
    <mergeCell ref="B15:C15"/>
    <mergeCell ref="B37:C37"/>
    <mergeCell ref="B10:C10"/>
    <mergeCell ref="B21:C21"/>
    <mergeCell ref="B59:C59"/>
    <mergeCell ref="B45:C45"/>
    <mergeCell ref="B41:C41"/>
    <mergeCell ref="B47:C47"/>
    <mergeCell ref="B17:C17"/>
    <mergeCell ref="B18:C18"/>
    <mergeCell ref="B35:C35"/>
    <mergeCell ref="B19:C19"/>
    <mergeCell ref="B58:C58"/>
    <mergeCell ref="B27:C27"/>
    <mergeCell ref="B16:C16"/>
    <mergeCell ref="B36:C36"/>
    <mergeCell ref="B38:C38"/>
    <mergeCell ref="B40:C40"/>
    <mergeCell ref="B67:C67"/>
    <mergeCell ref="B39:C39"/>
    <mergeCell ref="B63:C63"/>
    <mergeCell ref="B65:C65"/>
    <mergeCell ref="B64:C64"/>
    <mergeCell ref="B42:C42"/>
    <mergeCell ref="B43:C43"/>
    <mergeCell ref="B60:C60"/>
    <mergeCell ref="B62:C62"/>
    <mergeCell ref="B57:C57"/>
    <mergeCell ref="B56:C56"/>
    <mergeCell ref="B55:C55"/>
    <mergeCell ref="B54:C54"/>
    <mergeCell ref="B53:C53"/>
    <mergeCell ref="B61:C61"/>
    <mergeCell ref="B66:C66"/>
    <mergeCell ref="B20:C20"/>
    <mergeCell ref="B1:C1"/>
    <mergeCell ref="B3:C3"/>
    <mergeCell ref="B2:C2"/>
    <mergeCell ref="B4:C4"/>
    <mergeCell ref="B5:C5"/>
    <mergeCell ref="A7:H7"/>
    <mergeCell ref="A6:H6"/>
    <mergeCell ref="B22:C22"/>
    <mergeCell ref="B46:C46"/>
    <mergeCell ref="B49:C49"/>
    <mergeCell ref="B52:C52"/>
    <mergeCell ref="B44:C44"/>
    <mergeCell ref="B48:C48"/>
    <mergeCell ref="B25:C25"/>
    <mergeCell ref="B31:C31"/>
    <mergeCell ref="B32:C32"/>
    <mergeCell ref="B34:C34"/>
    <mergeCell ref="B33:C33"/>
    <mergeCell ref="B30:C30"/>
    <mergeCell ref="B26:C26"/>
    <mergeCell ref="B28:C28"/>
    <mergeCell ref="B29:C29"/>
    <mergeCell ref="B170:C170"/>
    <mergeCell ref="B168:C168"/>
    <mergeCell ref="B167:C167"/>
    <mergeCell ref="B83:C83"/>
    <mergeCell ref="B77:C77"/>
    <mergeCell ref="B78:C78"/>
    <mergeCell ref="B79:C79"/>
    <mergeCell ref="B169:C169"/>
    <mergeCell ref="B166:C166"/>
    <mergeCell ref="B88:C88"/>
    <mergeCell ref="B163:C163"/>
    <mergeCell ref="B162:C162"/>
    <mergeCell ref="B161:C161"/>
    <mergeCell ref="A76:C76"/>
    <mergeCell ref="B81:C81"/>
    <mergeCell ref="B80:C80"/>
    <mergeCell ref="B164:C164"/>
    <mergeCell ref="B165:C165"/>
    <mergeCell ref="B160:C160"/>
    <mergeCell ref="B86:C86"/>
    <mergeCell ref="B85:C85"/>
    <mergeCell ref="B82:C82"/>
    <mergeCell ref="B84:C84"/>
    <mergeCell ref="B75:C75"/>
    <mergeCell ref="B74:C74"/>
    <mergeCell ref="B68:C68"/>
    <mergeCell ref="B69:C69"/>
    <mergeCell ref="B70:C70"/>
    <mergeCell ref="B71:C71"/>
    <mergeCell ref="B72:C72"/>
  </mergeCells>
  <phoneticPr fontId="13" type="noConversion"/>
  <pageMargins left="0.70866141732283472" right="0.64236111111111116" top="0.78740157480314965" bottom="0.78740157480314965" header="0.31496062992125984" footer="0.31496062992125984"/>
  <pageSetup paperSize="9" orientation="landscape" r:id="rId1"/>
  <headerFooter>
    <oddHeader>&amp;L&amp;"-,Tučné"&amp;14ROZPOČET&amp;"-,Obyčejné"&amp;11
Lokalita: PŘIBYSLAV - Park k Hesovu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Markéta</dc:creator>
  <cp:lastModifiedBy>Jan Prchal</cp:lastModifiedBy>
  <cp:lastPrinted>2026-06-08T13:34:27Z</cp:lastPrinted>
  <dcterms:created xsi:type="dcterms:W3CDTF">2019-12-06T17:17:47Z</dcterms:created>
  <dcterms:modified xsi:type="dcterms:W3CDTF">2026-06-18T09:31:17Z</dcterms:modified>
</cp:coreProperties>
</file>